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7328"/>
  <workbookPr dateCompatibility="0" codeName="ThisWorkbook"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A5FBF4E5-8BD0-4415-BF94-88551157FF48}" xr6:coauthVersionLast="47" xr6:coauthVersionMax="47" xr10:uidLastSave="{00000000-0000-0000-0000-000000000000}"/>
  <bookViews>
    <workbookView xWindow="-120" yWindow="-120" windowWidth="20730" windowHeight="11160" xr2:uid="{00000000-000D-0000-FFFF-FFFF00000000}"/>
  </bookViews>
  <sheets>
    <sheet name="1. INFORMACION ACUMULADA" sheetId="11" r:id="rId1"/>
    <sheet name="Proposito_programa" sheetId="12" r:id="rId2"/>
    <sheet name="ORIGEN" sheetId="13" r:id="rId3"/>
    <sheet name="Tipo" sheetId="3" state="hidden" r:id="rId4"/>
  </sheets>
  <externalReferences>
    <externalReference r:id="rId5"/>
  </externalReferences>
  <definedNames>
    <definedName name="_xlnm._FilterDatabase" localSheetId="0" hidden="1">'1. INFORMACION ACUMULADA'!$A$12:$AN$263</definedName>
    <definedName name="afectacion">Tipo!$D$2:$D$5</definedName>
    <definedName name="cd">Tipo!$C$18:$C$27</definedName>
    <definedName name="modal">Tipo!$C$2:$C$8</definedName>
    <definedName name="modal2">[1]Tipo!$C$2:$C$8</definedName>
    <definedName name="na">Tipo!$C$31</definedName>
    <definedName name="naturaleza">Tipo!$E$2:$E$5</definedName>
    <definedName name="programabta">#REF!</definedName>
    <definedName name="programanue">Proposito_programa!$C$3:$C$59</definedName>
    <definedName name="re">Tipo!$C$30</definedName>
    <definedName name="sa">Tipo!$C$12:$C$15</definedName>
    <definedName name="SECOP">Tipo!$C$33:$C$34</definedName>
    <definedName name="Sector">Tipo!$B$23:$B$37</definedName>
    <definedName name="tipo">Tipo!$B$47:$B$67</definedName>
    <definedName name="vacio">Tipo!$C$32</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Y263" i="11" l="1"/>
  <c r="Y262" i="11"/>
  <c r="Y261" i="11"/>
  <c r="Y260" i="11"/>
  <c r="Y259" i="11"/>
  <c r="Y258" i="11"/>
  <c r="Y257" i="11"/>
  <c r="Y256" i="11"/>
  <c r="Y255" i="11"/>
  <c r="Y254" i="11"/>
  <c r="Y253" i="11"/>
  <c r="Y252" i="11"/>
  <c r="Y251" i="11"/>
  <c r="Y250" i="11"/>
  <c r="Y249" i="11"/>
  <c r="Y248" i="11"/>
  <c r="Y247" i="11"/>
  <c r="Y246" i="11"/>
  <c r="Y245" i="11"/>
  <c r="Y244" i="11"/>
  <c r="Y243" i="11"/>
  <c r="Y242" i="11"/>
  <c r="Y241" i="11"/>
  <c r="Y240" i="11"/>
  <c r="Y239" i="11"/>
  <c r="Y238" i="11"/>
  <c r="Y237" i="11"/>
  <c r="Y236" i="11"/>
  <c r="Y235" i="11"/>
  <c r="Y234" i="11"/>
  <c r="Y233" i="11"/>
  <c r="Y232" i="11"/>
  <c r="Y231" i="11"/>
  <c r="Y230" i="11"/>
  <c r="Y229" i="11"/>
  <c r="Y228" i="11"/>
  <c r="Y227" i="11"/>
  <c r="Y226" i="11"/>
  <c r="Y225" i="11"/>
  <c r="Y224" i="11"/>
  <c r="Y223" i="11"/>
  <c r="Y222" i="11"/>
  <c r="Y221" i="11"/>
  <c r="Y220" i="11"/>
  <c r="Y219" i="11"/>
  <c r="Y218" i="11"/>
  <c r="Y217" i="11"/>
  <c r="Y216" i="11"/>
  <c r="Y215" i="11"/>
  <c r="Y214" i="11"/>
  <c r="Y213" i="11"/>
  <c r="Y212" i="11"/>
  <c r="Y211" i="11"/>
  <c r="Y210" i="11"/>
  <c r="Y209" i="11"/>
  <c r="Y208" i="11"/>
  <c r="Y207" i="11"/>
  <c r="Y206" i="11"/>
  <c r="Y205" i="11"/>
  <c r="Y204" i="11"/>
  <c r="Y203" i="11"/>
  <c r="Y202" i="11"/>
  <c r="Y201" i="11"/>
  <c r="Y200" i="11"/>
  <c r="Y199" i="11"/>
  <c r="Y198" i="11"/>
  <c r="Y197" i="11"/>
  <c r="Y196" i="11"/>
  <c r="Y195" i="11"/>
  <c r="Y194" i="11"/>
  <c r="Y193" i="11"/>
  <c r="Y192" i="11"/>
  <c r="Y191" i="11"/>
  <c r="Y190" i="11"/>
  <c r="Y189" i="11"/>
  <c r="Y188" i="11"/>
  <c r="Y187" i="11"/>
  <c r="Y186" i="11"/>
  <c r="Y185" i="11"/>
  <c r="Y184" i="11"/>
  <c r="Y183" i="11"/>
  <c r="Y182" i="11"/>
  <c r="Y181" i="11"/>
  <c r="Y180" i="11"/>
  <c r="Y179" i="11"/>
  <c r="Y178" i="11"/>
  <c r="Y177" i="11"/>
  <c r="Y176" i="11"/>
  <c r="Y175" i="11"/>
  <c r="Y174" i="11"/>
  <c r="Y173" i="11"/>
  <c r="Y172" i="11"/>
  <c r="Y171" i="11"/>
  <c r="Y170" i="11"/>
  <c r="Y169" i="11"/>
  <c r="Y168" i="11"/>
  <c r="Y167" i="11"/>
  <c r="Y166" i="11"/>
  <c r="Y165" i="11"/>
  <c r="Y164" i="11"/>
  <c r="Y163" i="11"/>
  <c r="Y162" i="11"/>
  <c r="Y161" i="11"/>
  <c r="Y160" i="11"/>
  <c r="Y159" i="11"/>
  <c r="Y158" i="11"/>
  <c r="Y157" i="11"/>
  <c r="Y156" i="11"/>
  <c r="Y155" i="11"/>
  <c r="Y154" i="11"/>
  <c r="Y153" i="11"/>
  <c r="Y152" i="11"/>
  <c r="Y151" i="11"/>
  <c r="Y150" i="11"/>
  <c r="Y149" i="11"/>
  <c r="Y148" i="11"/>
  <c r="Y147" i="11"/>
  <c r="Y146" i="11"/>
  <c r="Y145" i="11"/>
  <c r="Y144" i="11"/>
  <c r="Y143" i="11"/>
  <c r="Y142" i="11"/>
  <c r="Y141" i="11"/>
  <c r="Y140" i="11"/>
  <c r="Y139" i="11"/>
  <c r="Y138" i="11"/>
  <c r="Y137" i="11"/>
  <c r="Y136" i="11"/>
  <c r="Y135" i="11"/>
  <c r="Y134" i="11"/>
  <c r="Y133" i="11"/>
  <c r="Y132" i="11"/>
  <c r="Y131" i="11"/>
  <c r="Y130" i="11"/>
  <c r="Y129" i="11"/>
  <c r="Y128" i="11"/>
  <c r="Y127" i="11"/>
  <c r="Y126" i="11"/>
  <c r="Y125" i="11"/>
  <c r="Y124" i="11"/>
  <c r="Y123" i="11"/>
  <c r="Y122" i="11"/>
  <c r="Y121" i="11"/>
  <c r="Y120" i="11"/>
  <c r="Y119" i="11"/>
  <c r="Y118" i="11"/>
  <c r="Y117" i="11"/>
  <c r="Y116" i="11"/>
  <c r="Y115" i="11"/>
  <c r="Y114" i="11"/>
  <c r="Y113" i="11"/>
  <c r="Y112" i="11"/>
  <c r="Y111" i="11"/>
  <c r="Y110" i="11"/>
  <c r="Y109" i="11"/>
  <c r="Y108" i="11"/>
  <c r="Y107" i="11"/>
  <c r="Y106" i="11"/>
  <c r="Y105" i="11"/>
  <c r="Y104" i="11"/>
  <c r="Y103" i="11"/>
  <c r="Y102" i="11"/>
  <c r="Y101" i="11"/>
  <c r="Y100" i="11"/>
  <c r="Y99" i="11"/>
  <c r="Y98" i="11"/>
  <c r="Y97" i="11"/>
  <c r="Y96" i="11"/>
  <c r="Y95" i="11"/>
  <c r="Y94" i="11"/>
  <c r="Y93" i="11"/>
  <c r="Y92" i="11"/>
  <c r="Y91" i="11"/>
  <c r="Y90" i="11"/>
  <c r="Y89" i="11"/>
  <c r="Y88" i="11"/>
  <c r="Y87" i="11"/>
  <c r="Y86" i="11"/>
  <c r="Y85" i="11"/>
  <c r="Y84" i="11"/>
  <c r="Y83" i="11"/>
  <c r="Y82" i="11"/>
  <c r="Y81" i="11"/>
  <c r="Y80" i="11"/>
  <c r="Y79" i="11"/>
  <c r="Y78" i="11"/>
  <c r="Y77" i="11"/>
  <c r="Y76" i="11"/>
  <c r="Y75" i="11"/>
  <c r="Y74" i="11"/>
  <c r="Y73" i="11"/>
  <c r="Y72" i="11"/>
  <c r="Y71" i="11"/>
  <c r="Y70" i="11"/>
  <c r="Y69" i="11"/>
  <c r="Y68" i="11"/>
  <c r="Y67" i="11"/>
  <c r="Y66" i="11"/>
  <c r="Y65" i="11"/>
  <c r="Y64" i="11"/>
  <c r="Y63" i="11"/>
  <c r="Y62" i="11"/>
  <c r="Y61" i="11"/>
  <c r="Y60" i="11"/>
  <c r="Y59" i="11"/>
  <c r="Y58" i="11"/>
  <c r="Y57" i="11"/>
  <c r="Y56" i="11"/>
  <c r="Y55" i="11"/>
  <c r="Y54" i="11"/>
  <c r="Y53" i="11"/>
  <c r="Y52" i="11"/>
  <c r="Y51" i="11"/>
  <c r="Y50" i="11"/>
  <c r="Y49" i="11"/>
  <c r="Y48" i="11"/>
  <c r="Y47" i="11"/>
  <c r="Y46" i="11"/>
  <c r="Y45" i="11"/>
  <c r="Y44" i="11"/>
  <c r="Y43" i="11"/>
  <c r="Y42" i="11"/>
  <c r="Y41" i="11"/>
  <c r="Y40" i="11"/>
  <c r="Y39" i="11"/>
  <c r="Y38" i="11"/>
  <c r="Y37" i="11"/>
  <c r="Y36" i="11"/>
  <c r="Y35" i="11"/>
  <c r="Y34" i="11"/>
  <c r="Y33" i="11"/>
  <c r="Y32" i="11"/>
  <c r="Y31" i="11"/>
  <c r="Y30" i="11"/>
  <c r="Y29" i="11"/>
  <c r="Y28" i="11"/>
  <c r="Y27" i="11"/>
  <c r="Y26" i="11"/>
  <c r="Y25" i="11"/>
  <c r="Y24" i="11"/>
  <c r="Y23" i="11"/>
  <c r="Y22" i="11"/>
  <c r="Y21" i="11"/>
  <c r="Y20" i="11"/>
  <c r="Y19" i="11"/>
  <c r="Y18" i="11"/>
  <c r="Y17" i="11"/>
  <c r="Y16" i="11"/>
  <c r="Y15" i="11"/>
  <c r="Y13" i="11"/>
  <c r="AA137" i="11"/>
  <c r="AB137" i="11" s="1"/>
  <c r="AA227" i="11"/>
  <c r="AB227" i="11" s="1"/>
  <c r="AA220" i="11"/>
  <c r="AA219" i="11"/>
  <c r="AA216" i="11"/>
  <c r="AA218" i="11"/>
  <c r="AA225" i="11"/>
  <c r="AA217" i="11"/>
  <c r="AA215" i="11"/>
  <c r="Z134" i="11"/>
  <c r="AA263" i="11"/>
  <c r="AB263" i="11" s="1"/>
  <c r="AA262" i="11"/>
  <c r="AB262" i="11" s="1"/>
  <c r="AA261" i="11"/>
  <c r="AB261" i="11" s="1"/>
  <c r="AA260" i="11"/>
  <c r="AB260" i="11" s="1"/>
  <c r="AA259" i="11"/>
  <c r="AB259" i="11" s="1"/>
  <c r="AA258" i="11"/>
  <c r="AB258" i="11" s="1"/>
  <c r="AA257" i="11"/>
  <c r="AB257" i="11" s="1"/>
  <c r="AA256" i="11"/>
  <c r="AB256" i="11" s="1"/>
  <c r="AA255" i="11"/>
  <c r="AB255" i="11" s="1"/>
  <c r="AA254" i="11"/>
  <c r="AB254" i="11" s="1"/>
  <c r="AA253" i="11"/>
  <c r="AB253" i="11" s="1"/>
  <c r="AA252" i="11"/>
  <c r="AB252" i="11" s="1"/>
  <c r="AA251" i="11"/>
  <c r="AB251" i="11" s="1"/>
  <c r="AA250" i="11"/>
  <c r="AB250" i="11" s="1"/>
  <c r="AA249" i="11"/>
  <c r="AB249" i="11" s="1"/>
  <c r="AA248" i="11"/>
  <c r="AB248" i="11" s="1"/>
  <c r="AA247" i="11"/>
  <c r="AB247" i="11" s="1"/>
  <c r="AA246" i="11"/>
  <c r="AB246" i="11" s="1"/>
  <c r="AA245" i="11"/>
  <c r="AB245" i="11" s="1"/>
  <c r="AA244" i="11"/>
  <c r="AB244" i="11" s="1"/>
  <c r="AA243" i="11"/>
  <c r="AB243" i="11" s="1"/>
  <c r="AA242" i="11"/>
  <c r="AB242" i="11" s="1"/>
  <c r="AA241" i="11"/>
  <c r="AB241" i="11" s="1"/>
  <c r="AA240" i="11"/>
  <c r="AB240" i="11" s="1"/>
  <c r="AA239" i="11"/>
  <c r="AB239" i="11" s="1"/>
  <c r="AA238" i="11"/>
  <c r="AB238" i="11" s="1"/>
  <c r="AA237" i="11"/>
  <c r="AB237" i="11" s="1"/>
  <c r="AA236" i="11"/>
  <c r="AB236" i="11" s="1"/>
  <c r="AA235" i="11"/>
  <c r="AB235" i="11" s="1"/>
  <c r="AA234" i="11"/>
  <c r="AB234" i="11" s="1"/>
  <c r="AA233" i="11"/>
  <c r="AB233" i="11" s="1"/>
  <c r="AA232" i="11"/>
  <c r="AB232" i="11" s="1"/>
  <c r="AA231" i="11"/>
  <c r="AB231" i="11" s="1"/>
  <c r="AA230" i="11"/>
  <c r="AB230" i="11" s="1"/>
  <c r="AA229" i="11"/>
  <c r="AB229" i="11" s="1"/>
  <c r="AA228" i="11"/>
  <c r="AB228" i="11" s="1"/>
  <c r="AA226" i="11"/>
  <c r="AB226" i="11" s="1"/>
  <c r="AA209" i="11"/>
  <c r="AB225" i="11" l="1"/>
  <c r="AA224" i="11"/>
  <c r="AB224" i="11" s="1"/>
  <c r="AB220" i="11"/>
  <c r="AN220" i="11" s="1"/>
  <c r="AB219" i="11"/>
  <c r="AN219" i="11" s="1"/>
  <c r="AB218" i="11"/>
  <c r="AB215" i="11"/>
  <c r="AN215" i="11" s="1"/>
  <c r="AB209" i="11"/>
  <c r="AN209" i="11" s="1"/>
  <c r="AA223" i="11"/>
  <c r="AB223" i="11" s="1"/>
  <c r="AA222" i="11"/>
  <c r="AB222" i="11" s="1"/>
  <c r="AA221" i="11"/>
  <c r="AB221" i="11" s="1"/>
  <c r="AB217" i="11"/>
  <c r="AN217" i="11" s="1"/>
  <c r="AB216" i="11"/>
  <c r="AA214" i="11"/>
  <c r="AB214" i="11" s="1"/>
  <c r="AN214" i="11" s="1"/>
  <c r="AA213" i="11"/>
  <c r="AB213" i="11" s="1"/>
  <c r="AA212" i="11"/>
  <c r="AB212" i="11" s="1"/>
  <c r="AA211" i="11"/>
  <c r="AB211" i="11" s="1"/>
  <c r="AN211" i="11" s="1"/>
  <c r="AA210" i="11"/>
  <c r="AB210" i="11" s="1"/>
  <c r="AA208" i="11"/>
  <c r="AB208" i="11" s="1"/>
  <c r="AN208" i="11" s="1"/>
  <c r="AB207" i="11"/>
  <c r="AA206" i="11"/>
  <c r="AB206" i="11" s="1"/>
  <c r="AN206" i="11" s="1"/>
  <c r="AA205" i="11"/>
  <c r="AB205" i="11" s="1"/>
  <c r="AA204" i="11"/>
  <c r="AB204" i="11" s="1"/>
  <c r="AA203" i="11"/>
  <c r="AB203" i="11" s="1"/>
  <c r="AN203" i="11" s="1"/>
  <c r="AA202" i="11"/>
  <c r="AB202" i="11" s="1"/>
  <c r="AA201" i="11"/>
  <c r="AB201" i="11" s="1"/>
  <c r="AN201" i="11" s="1"/>
  <c r="AA200" i="11"/>
  <c r="AB200" i="11" s="1"/>
  <c r="AN200" i="11" s="1"/>
  <c r="AA199" i="11"/>
  <c r="AB199" i="11" s="1"/>
  <c r="AN199" i="11" s="1"/>
  <c r="AA197" i="11"/>
  <c r="AB197" i="11" s="1"/>
  <c r="AN197" i="11" s="1"/>
  <c r="AA196" i="11"/>
  <c r="AB196" i="11" s="1"/>
  <c r="AA195" i="11"/>
  <c r="AB195" i="11" s="1"/>
  <c r="AN195" i="11" s="1"/>
  <c r="AA194" i="11"/>
  <c r="AB194" i="11" s="1"/>
  <c r="AN194" i="11" s="1"/>
  <c r="AA193" i="11"/>
  <c r="AB193" i="11" s="1"/>
  <c r="AN193" i="11" s="1"/>
  <c r="AA192" i="11"/>
  <c r="AB192" i="11" s="1"/>
  <c r="AA190" i="11"/>
  <c r="AB190" i="11" s="1"/>
  <c r="AN190" i="11" s="1"/>
  <c r="AA189" i="11"/>
  <c r="AB189" i="11" s="1"/>
  <c r="AN189" i="11" s="1"/>
  <c r="AA187" i="11"/>
  <c r="AB187" i="11" s="1"/>
  <c r="AN187" i="11" s="1"/>
  <c r="AA186" i="11"/>
  <c r="AB186" i="11" s="1"/>
  <c r="AA185" i="11"/>
  <c r="AB185" i="11" s="1"/>
  <c r="AN185" i="11" s="1"/>
  <c r="AA184" i="11"/>
  <c r="AB184" i="11" s="1"/>
  <c r="AN184" i="11" s="1"/>
  <c r="AA183" i="11"/>
  <c r="AB183" i="11" s="1"/>
  <c r="AN183" i="11" s="1"/>
  <c r="AA182" i="11"/>
  <c r="AB182" i="11" s="1"/>
  <c r="AA181" i="11"/>
  <c r="AB181" i="11" s="1"/>
  <c r="AN181" i="11" s="1"/>
  <c r="AA180" i="11"/>
  <c r="AB180" i="11" s="1"/>
  <c r="AN180" i="11" s="1"/>
  <c r="AA179" i="11"/>
  <c r="AB179" i="11" s="1"/>
  <c r="AN179" i="11" s="1"/>
  <c r="AA177" i="11"/>
  <c r="AB177" i="11" s="1"/>
  <c r="AN177" i="11" s="1"/>
  <c r="AA176" i="11"/>
  <c r="AB176" i="11" s="1"/>
  <c r="AN176" i="11" s="1"/>
  <c r="AA175" i="11"/>
  <c r="AB175" i="11" s="1"/>
  <c r="AN175" i="11" s="1"/>
  <c r="AA174" i="11"/>
  <c r="AB174" i="11" s="1"/>
  <c r="AN174" i="11" s="1"/>
  <c r="AA173" i="11"/>
  <c r="AB173" i="11" s="1"/>
  <c r="AN173" i="11" s="1"/>
  <c r="AA172" i="11"/>
  <c r="AB172" i="11" s="1"/>
  <c r="AN172" i="11" s="1"/>
  <c r="AA171" i="11"/>
  <c r="AB171" i="11" s="1"/>
  <c r="AN171" i="11" s="1"/>
  <c r="AA170" i="11"/>
  <c r="AB170" i="11" s="1"/>
  <c r="AN170" i="11" s="1"/>
  <c r="AA169" i="11"/>
  <c r="AB169" i="11" s="1"/>
  <c r="AN169" i="11" s="1"/>
  <c r="AA168" i="11"/>
  <c r="AB168" i="11" s="1"/>
  <c r="AN168" i="11" s="1"/>
  <c r="AA167" i="11"/>
  <c r="AB167" i="11" s="1"/>
  <c r="AN167" i="11" s="1"/>
  <c r="AA165" i="11"/>
  <c r="AB165" i="11" s="1"/>
  <c r="AN165" i="11" s="1"/>
  <c r="AA164" i="11"/>
  <c r="AB164" i="11" s="1"/>
  <c r="AN164" i="11" s="1"/>
  <c r="AA163" i="11"/>
  <c r="AB163" i="11" s="1"/>
  <c r="AN163" i="11" s="1"/>
  <c r="AA161" i="11"/>
  <c r="AB161" i="11" s="1"/>
  <c r="AN161" i="11" s="1"/>
  <c r="AA160" i="11"/>
  <c r="AB160" i="11" s="1"/>
  <c r="AN160" i="11" s="1"/>
  <c r="AA159" i="11"/>
  <c r="AB159" i="11" s="1"/>
  <c r="AA158" i="11"/>
  <c r="AB158" i="11" s="1"/>
  <c r="AN158" i="11" s="1"/>
  <c r="AA157" i="11"/>
  <c r="AB157" i="11" s="1"/>
  <c r="AN157" i="11" s="1"/>
  <c r="AA156" i="11"/>
  <c r="AB156" i="11" s="1"/>
  <c r="AN156" i="11" s="1"/>
  <c r="AA155" i="11"/>
  <c r="AB155" i="11" s="1"/>
  <c r="AN155" i="11" s="1"/>
  <c r="AB154" i="11"/>
  <c r="AA153" i="11"/>
  <c r="AB153" i="11" s="1"/>
  <c r="AN153" i="11" s="1"/>
  <c r="AF143" i="11"/>
  <c r="AA150" i="11"/>
  <c r="AB150" i="11" s="1"/>
  <c r="AN150" i="11" s="1"/>
  <c r="AA149" i="11"/>
  <c r="AB149" i="11" s="1"/>
  <c r="AN149" i="11" s="1"/>
  <c r="AA148" i="11"/>
  <c r="AB148" i="11" s="1"/>
  <c r="AN148" i="11" s="1"/>
  <c r="AA147" i="11"/>
  <c r="AB147" i="11" s="1"/>
  <c r="AN147" i="11" s="1"/>
  <c r="AA146" i="11"/>
  <c r="AB146" i="11" s="1"/>
  <c r="AA145" i="11"/>
  <c r="AB145" i="11" s="1"/>
  <c r="AA144" i="11"/>
  <c r="AB144" i="11" s="1"/>
  <c r="AN144" i="11" s="1"/>
  <c r="AA143" i="11"/>
  <c r="AB143" i="11" s="1"/>
  <c r="AN143" i="11" s="1"/>
  <c r="AA142" i="11"/>
  <c r="AB142" i="11" s="1"/>
  <c r="AN142" i="11" s="1"/>
  <c r="AA141" i="11"/>
  <c r="AB141" i="11" s="1"/>
  <c r="AN141" i="11" s="1"/>
  <c r="AN140" i="11"/>
  <c r="AN139" i="11"/>
  <c r="AA138" i="11" l="1"/>
  <c r="AB138" i="11" s="1"/>
  <c r="AN138" i="11" s="1"/>
  <c r="AA134" i="11" l="1"/>
  <c r="AB134" i="11" s="1"/>
  <c r="Z112" i="11"/>
  <c r="AA112" i="11" s="1"/>
  <c r="AB112" i="11" s="1"/>
  <c r="Z84" i="11"/>
  <c r="AA84" i="11" s="1"/>
  <c r="AB84" i="11" s="1"/>
  <c r="AN84" i="11" s="1"/>
  <c r="Z73" i="11"/>
  <c r="AA73" i="11" s="1"/>
  <c r="AB73" i="11" s="1"/>
  <c r="AN73" i="11" s="1"/>
  <c r="Z71" i="11"/>
  <c r="AA71" i="11" s="1"/>
  <c r="AB71" i="11" s="1"/>
  <c r="AA13" i="11"/>
  <c r="AB13" i="11" s="1"/>
  <c r="AN13" i="11" s="1"/>
  <c r="AA14" i="11"/>
  <c r="AB14" i="11" s="1"/>
  <c r="AN14" i="11" s="1"/>
  <c r="AA15" i="11"/>
  <c r="AB15" i="11" s="1"/>
  <c r="AN15" i="11" s="1"/>
  <c r="AA16" i="11"/>
  <c r="AB16" i="11" s="1"/>
  <c r="AN16" i="11" s="1"/>
  <c r="AA17" i="11"/>
  <c r="AB17" i="11" s="1"/>
  <c r="AN17" i="11" s="1"/>
  <c r="AA18" i="11"/>
  <c r="AB18" i="11" s="1"/>
  <c r="AN18" i="11" s="1"/>
  <c r="AA19" i="11"/>
  <c r="AB19" i="11" s="1"/>
  <c r="AN19" i="11" s="1"/>
  <c r="AA20" i="11"/>
  <c r="AB20" i="11" s="1"/>
  <c r="AN20" i="11" s="1"/>
  <c r="AA21" i="11"/>
  <c r="AB21" i="11" s="1"/>
  <c r="AN21" i="11" s="1"/>
  <c r="AA22" i="11"/>
  <c r="AB22" i="11" s="1"/>
  <c r="AN22" i="11" s="1"/>
  <c r="AA23" i="11"/>
  <c r="AB23" i="11" s="1"/>
  <c r="AN23" i="11" s="1"/>
  <c r="AA24" i="11"/>
  <c r="AB24" i="11" s="1"/>
  <c r="AN24" i="11" s="1"/>
  <c r="AA25" i="11"/>
  <c r="AB25" i="11" s="1"/>
  <c r="AN25" i="11" s="1"/>
  <c r="AA26" i="11"/>
  <c r="AB26" i="11" s="1"/>
  <c r="AN26" i="11" s="1"/>
  <c r="AA27" i="11"/>
  <c r="AB27" i="11" s="1"/>
  <c r="AN27" i="11" s="1"/>
  <c r="AA28" i="11"/>
  <c r="AB28" i="11" s="1"/>
  <c r="AN28" i="11" s="1"/>
  <c r="AA29" i="11"/>
  <c r="AB29" i="11" s="1"/>
  <c r="AN29" i="11" s="1"/>
  <c r="AA30" i="11"/>
  <c r="AB30" i="11" s="1"/>
  <c r="AN30" i="11" s="1"/>
  <c r="AA31" i="11"/>
  <c r="AB31" i="11" s="1"/>
  <c r="AN31" i="11" s="1"/>
  <c r="AA32" i="11"/>
  <c r="AB32" i="11" s="1"/>
  <c r="AN32" i="11" s="1"/>
  <c r="AA33" i="11"/>
  <c r="AB33" i="11" s="1"/>
  <c r="AN33" i="11" s="1"/>
  <c r="AA34" i="11"/>
  <c r="AB34" i="11" s="1"/>
  <c r="AN34" i="11" s="1"/>
  <c r="AA35" i="11"/>
  <c r="AB35" i="11" s="1"/>
  <c r="AN35" i="11" s="1"/>
  <c r="AA36" i="11"/>
  <c r="AB36" i="11" s="1"/>
  <c r="AN36" i="11" s="1"/>
  <c r="AA37" i="11"/>
  <c r="AB37" i="11" s="1"/>
  <c r="AN37" i="11" s="1"/>
  <c r="AA38" i="11"/>
  <c r="AB38" i="11" s="1"/>
  <c r="AN38" i="11" s="1"/>
  <c r="AA39" i="11"/>
  <c r="AB39" i="11" s="1"/>
  <c r="AN39" i="11" s="1"/>
  <c r="AA40" i="11"/>
  <c r="AB40" i="11" s="1"/>
  <c r="AN40" i="11" s="1"/>
  <c r="AA41" i="11"/>
  <c r="AB41" i="11" s="1"/>
  <c r="AN41" i="11" s="1"/>
  <c r="AA42" i="11"/>
  <c r="AB42" i="11" s="1"/>
  <c r="AN42" i="11" s="1"/>
  <c r="AA43" i="11"/>
  <c r="AB43" i="11" s="1"/>
  <c r="AN43" i="11" s="1"/>
  <c r="AA44" i="11"/>
  <c r="AB44" i="11" s="1"/>
  <c r="AN44" i="11" s="1"/>
  <c r="AA45" i="11"/>
  <c r="AB45" i="11" s="1"/>
  <c r="AN45" i="11" s="1"/>
  <c r="AA46" i="11"/>
  <c r="AB46" i="11" s="1"/>
  <c r="AN46" i="11" s="1"/>
  <c r="AA47" i="11"/>
  <c r="AB47" i="11" s="1"/>
  <c r="AN47" i="11" s="1"/>
  <c r="AA48" i="11"/>
  <c r="AB48" i="11" s="1"/>
  <c r="AN48" i="11" s="1"/>
  <c r="AA49" i="11"/>
  <c r="AB49" i="11" s="1"/>
  <c r="AN49" i="11" s="1"/>
  <c r="AA50" i="11"/>
  <c r="AB50" i="11" s="1"/>
  <c r="AN50" i="11" s="1"/>
  <c r="AA51" i="11"/>
  <c r="AB51" i="11" s="1"/>
  <c r="AN51" i="11" s="1"/>
  <c r="AA52" i="11"/>
  <c r="AB52" i="11" s="1"/>
  <c r="AN52" i="11" s="1"/>
  <c r="AA53" i="11"/>
  <c r="AB53" i="11" s="1"/>
  <c r="AN53" i="11" s="1"/>
  <c r="AA54" i="11"/>
  <c r="AB54" i="11" s="1"/>
  <c r="AN54" i="11" s="1"/>
  <c r="AA55" i="11"/>
  <c r="AB55" i="11" s="1"/>
  <c r="AN55" i="11" s="1"/>
  <c r="AA56" i="11"/>
  <c r="AB56" i="11" s="1"/>
  <c r="AN56" i="11" s="1"/>
  <c r="AA57" i="11"/>
  <c r="AB57" i="11" s="1"/>
  <c r="AN57" i="11" s="1"/>
  <c r="AA58" i="11"/>
  <c r="AB58" i="11" s="1"/>
  <c r="AN58" i="11" s="1"/>
  <c r="AA59" i="11"/>
  <c r="AB59" i="11" s="1"/>
  <c r="AN59" i="11" s="1"/>
  <c r="AA60" i="11"/>
  <c r="AB60" i="11" s="1"/>
  <c r="AN60" i="11" s="1"/>
  <c r="AA61" i="11"/>
  <c r="AB61" i="11" s="1"/>
  <c r="AN61" i="11" s="1"/>
  <c r="AA62" i="11"/>
  <c r="AB62" i="11" s="1"/>
  <c r="AN62" i="11" s="1"/>
  <c r="AA63" i="11"/>
  <c r="AB63" i="11" s="1"/>
  <c r="AN63" i="11" s="1"/>
  <c r="AA64" i="11"/>
  <c r="AB64" i="11" s="1"/>
  <c r="AN64" i="11" s="1"/>
  <c r="AA65" i="11"/>
  <c r="AB65" i="11" s="1"/>
  <c r="AN65" i="11" s="1"/>
  <c r="AA66" i="11"/>
  <c r="AB66" i="11" s="1"/>
  <c r="AN66" i="11" s="1"/>
  <c r="AA67" i="11"/>
  <c r="AB67" i="11" s="1"/>
  <c r="AN67" i="11" s="1"/>
  <c r="AA68" i="11"/>
  <c r="AB68" i="11" s="1"/>
  <c r="AN68" i="11" s="1"/>
  <c r="AA69" i="11"/>
  <c r="AB69" i="11" s="1"/>
  <c r="AN69" i="11" s="1"/>
  <c r="AA70" i="11"/>
  <c r="AB70" i="11" s="1"/>
  <c r="AN70" i="11" s="1"/>
  <c r="AA72" i="11"/>
  <c r="AB72" i="11" s="1"/>
  <c r="AN72" i="11" s="1"/>
  <c r="AA74" i="11"/>
  <c r="AB74" i="11" s="1"/>
  <c r="AN74" i="11" s="1"/>
  <c r="AA75" i="11"/>
  <c r="AB75" i="11" s="1"/>
  <c r="AN75" i="11" s="1"/>
  <c r="AA76" i="11"/>
  <c r="AB76" i="11" s="1"/>
  <c r="AN76" i="11" s="1"/>
  <c r="AA77" i="11"/>
  <c r="AB77" i="11" s="1"/>
  <c r="AN77" i="11" s="1"/>
  <c r="AA78" i="11"/>
  <c r="AB78" i="11" s="1"/>
  <c r="AN78" i="11" s="1"/>
  <c r="AA79" i="11"/>
  <c r="AB79" i="11" s="1"/>
  <c r="AN79" i="11" s="1"/>
  <c r="AA80" i="11"/>
  <c r="AB80" i="11" s="1"/>
  <c r="AN80" i="11" s="1"/>
  <c r="AA81" i="11"/>
  <c r="AB81" i="11" s="1"/>
  <c r="AN81" i="11" s="1"/>
  <c r="AA82" i="11"/>
  <c r="AB82" i="11" s="1"/>
  <c r="AN82" i="11" s="1"/>
  <c r="AA83" i="11"/>
  <c r="AB83" i="11" s="1"/>
  <c r="AN83" i="11" s="1"/>
  <c r="AA85" i="11"/>
  <c r="AB85" i="11" s="1"/>
  <c r="AN85" i="11" s="1"/>
  <c r="AA86" i="11"/>
  <c r="AB86" i="11" s="1"/>
  <c r="AN86" i="11" s="1"/>
  <c r="AA87" i="11"/>
  <c r="AB87" i="11" s="1"/>
  <c r="AN87" i="11" s="1"/>
  <c r="AA88" i="11"/>
  <c r="AB88" i="11" s="1"/>
  <c r="AN88" i="11" s="1"/>
  <c r="AA89" i="11"/>
  <c r="AB89" i="11" s="1"/>
  <c r="AN89" i="11" s="1"/>
  <c r="AA90" i="11"/>
  <c r="AB90" i="11" s="1"/>
  <c r="AN90" i="11" s="1"/>
  <c r="AA91" i="11"/>
  <c r="AB91" i="11" s="1"/>
  <c r="AN91" i="11" s="1"/>
  <c r="AA92" i="11"/>
  <c r="AB92" i="11" s="1"/>
  <c r="AN92" i="11" s="1"/>
  <c r="AA93" i="11"/>
  <c r="AB93" i="11" s="1"/>
  <c r="AN93" i="11" s="1"/>
  <c r="AA94" i="11"/>
  <c r="AB94" i="11" s="1"/>
  <c r="AN94" i="11" s="1"/>
  <c r="AA95" i="11"/>
  <c r="AB95" i="11" s="1"/>
  <c r="AN95" i="11" s="1"/>
  <c r="AA96" i="11"/>
  <c r="AB96" i="11" s="1"/>
  <c r="AN96" i="11" s="1"/>
  <c r="AA97" i="11"/>
  <c r="AB97" i="11" s="1"/>
  <c r="AN97" i="11" s="1"/>
  <c r="AA98" i="11"/>
  <c r="AB98" i="11" s="1"/>
  <c r="AN98" i="11" s="1"/>
  <c r="AA99" i="11"/>
  <c r="AB99" i="11" s="1"/>
  <c r="AN99" i="11" s="1"/>
  <c r="AA100" i="11"/>
  <c r="AB100" i="11" s="1"/>
  <c r="AN100" i="11" s="1"/>
  <c r="AA101" i="11"/>
  <c r="AB101" i="11" s="1"/>
  <c r="AN101" i="11" s="1"/>
  <c r="AA102" i="11"/>
  <c r="AB102" i="11" s="1"/>
  <c r="AN102" i="11" s="1"/>
  <c r="AA103" i="11"/>
  <c r="AB103" i="11" s="1"/>
  <c r="AN103" i="11" s="1"/>
  <c r="AA104" i="11"/>
  <c r="AB104" i="11" s="1"/>
  <c r="AN104" i="11" s="1"/>
  <c r="AA105" i="11"/>
  <c r="AB105" i="11" s="1"/>
  <c r="AN105" i="11" s="1"/>
  <c r="AA106" i="11"/>
  <c r="AB106" i="11" s="1"/>
  <c r="AN106" i="11" s="1"/>
  <c r="AA107" i="11"/>
  <c r="AB107" i="11" s="1"/>
  <c r="AN107" i="11" s="1"/>
  <c r="AA108" i="11"/>
  <c r="AB108" i="11" s="1"/>
  <c r="AN108" i="11" s="1"/>
  <c r="AA109" i="11"/>
  <c r="AB109" i="11" s="1"/>
  <c r="AN109" i="11" s="1"/>
  <c r="AA110" i="11"/>
  <c r="AB110" i="11" s="1"/>
  <c r="AN110" i="11" s="1"/>
  <c r="AA111" i="11"/>
  <c r="AB111" i="11" s="1"/>
  <c r="AN111" i="11" s="1"/>
  <c r="AA113" i="11"/>
  <c r="AB113" i="11" s="1"/>
  <c r="AN113" i="11" s="1"/>
  <c r="AA114" i="11"/>
  <c r="AB114" i="11" s="1"/>
  <c r="AN114" i="11" s="1"/>
  <c r="AA115" i="11"/>
  <c r="AB115" i="11" s="1"/>
  <c r="AA116" i="11"/>
  <c r="AB116" i="11" s="1"/>
  <c r="AN116" i="11" s="1"/>
  <c r="AA117" i="11"/>
  <c r="AB117" i="11" s="1"/>
  <c r="AN117" i="11" s="1"/>
  <c r="AA118" i="11"/>
  <c r="AB118" i="11" s="1"/>
  <c r="AN118" i="11" s="1"/>
  <c r="AA119" i="11"/>
  <c r="AB119" i="11" s="1"/>
  <c r="AN119" i="11" s="1"/>
  <c r="AA120" i="11"/>
  <c r="AB120" i="11" s="1"/>
  <c r="AN120" i="11" s="1"/>
  <c r="AA121" i="11"/>
  <c r="AB121" i="11" s="1"/>
  <c r="AN121" i="11" s="1"/>
  <c r="AA122" i="11"/>
  <c r="AB122" i="11" s="1"/>
  <c r="AN122" i="11" s="1"/>
  <c r="AA123" i="11"/>
  <c r="AB123" i="11" s="1"/>
  <c r="AN123" i="11" s="1"/>
  <c r="AA124" i="11"/>
  <c r="AB124" i="11" s="1"/>
  <c r="AA125" i="11"/>
  <c r="AB125" i="11" s="1"/>
  <c r="AN125" i="11" s="1"/>
  <c r="AA126" i="11"/>
  <c r="AB126" i="11" s="1"/>
  <c r="AN126" i="11" s="1"/>
  <c r="AA127" i="11"/>
  <c r="AB127" i="11" s="1"/>
  <c r="AN127" i="11" s="1"/>
  <c r="AA128" i="11"/>
  <c r="AB128" i="11" s="1"/>
  <c r="AN128" i="11" s="1"/>
  <c r="AA129" i="11"/>
  <c r="AB129" i="11" s="1"/>
  <c r="AN129" i="11" s="1"/>
  <c r="AA130" i="11"/>
  <c r="AB130" i="11" s="1"/>
  <c r="AA131" i="11"/>
  <c r="AB131" i="11" s="1"/>
  <c r="AN131" i="11" s="1"/>
  <c r="AA132" i="11"/>
  <c r="AB132" i="11" s="1"/>
  <c r="AN132" i="11" s="1"/>
  <c r="AA133" i="11"/>
  <c r="AB133" i="11" s="1"/>
  <c r="AA135" i="11"/>
  <c r="AB135" i="11" s="1"/>
  <c r="AA136" i="11"/>
  <c r="AB136" i="11" s="1"/>
  <c r="AN136" i="11" s="1"/>
  <c r="C54" i="12" l="1"/>
  <c r="C55" i="12" s="1"/>
  <c r="C56" i="12" s="1"/>
  <c r="C57" i="12" s="1"/>
  <c r="C58" i="12" s="1"/>
  <c r="C59" i="12" s="1"/>
  <c r="C52" i="12"/>
  <c r="C42" i="12"/>
  <c r="C43" i="12" s="1"/>
  <c r="C44" i="12" s="1"/>
  <c r="C45" i="12" s="1"/>
  <c r="C46" i="12" s="1"/>
  <c r="C47" i="12" s="1"/>
  <c r="C48" i="12" s="1"/>
  <c r="C49" i="12" s="1"/>
  <c r="C50" i="12" s="1"/>
  <c r="C30" i="12"/>
  <c r="C31" i="12" s="1"/>
  <c r="C32" i="12" s="1"/>
  <c r="C33" i="12" s="1"/>
  <c r="C34" i="12" s="1"/>
  <c r="C35" i="12" s="1"/>
  <c r="C36" i="12" s="1"/>
  <c r="C37" i="12" s="1"/>
  <c r="C38" i="12" s="1"/>
  <c r="C39" i="12" s="1"/>
  <c r="C40" i="12" s="1"/>
  <c r="C4" i="12"/>
  <c r="C5" i="12" l="1"/>
  <c r="C6" i="12" l="1"/>
  <c r="C7" i="12" l="1"/>
  <c r="A24" i="3"/>
  <c r="A25" i="3" s="1"/>
  <c r="A26" i="3" s="1"/>
  <c r="A27" i="3" s="1"/>
  <c r="A28" i="3" s="1"/>
  <c r="A29" i="3" s="1"/>
  <c r="A30" i="3" s="1"/>
  <c r="A31" i="3" s="1"/>
  <c r="A32" i="3" s="1"/>
  <c r="A33" i="3" s="1"/>
  <c r="A34" i="3" s="1"/>
  <c r="A35" i="3" s="1"/>
  <c r="A36" i="3" s="1"/>
  <c r="A37" i="3" s="1"/>
  <c r="A38" i="3" s="1"/>
  <c r="C8" i="12" l="1"/>
  <c r="C9" i="12" l="1"/>
  <c r="C10" i="12" l="1"/>
  <c r="C11" i="12" l="1"/>
  <c r="C12" i="12" l="1"/>
  <c r="C13" i="12" l="1"/>
  <c r="C14" i="12" s="1"/>
  <c r="C15" i="12" s="1"/>
  <c r="C16" i="12" s="1"/>
  <c r="C17" i="12" s="1"/>
  <c r="C18" i="12" s="1"/>
  <c r="C19" i="12" s="1"/>
  <c r="C20" i="12" s="1"/>
  <c r="C21" i="12" s="1"/>
  <c r="C22" i="12" s="1"/>
  <c r="C23" i="12" s="1"/>
  <c r="C24" i="12" s="1"/>
  <c r="C25" i="12" s="1"/>
  <c r="C26" i="12" s="1"/>
  <c r="C27" i="12" s="1"/>
  <c r="C28" i="12" s="1"/>
  <c r="M13" i="11" l="1"/>
  <c r="M90" i="11"/>
  <c r="L22" i="11"/>
  <c r="L50" i="11"/>
  <c r="M107" i="11"/>
  <c r="M55" i="11"/>
  <c r="L111" i="11"/>
  <c r="L132" i="11"/>
  <c r="M135" i="11"/>
  <c r="L38" i="11"/>
  <c r="L86" i="11"/>
  <c r="M27" i="11"/>
  <c r="M88" i="11"/>
  <c r="L24" i="11"/>
  <c r="M74" i="11"/>
  <c r="M40" i="11"/>
  <c r="L30" i="11"/>
  <c r="M126" i="11"/>
  <c r="L31" i="11"/>
  <c r="M33" i="11"/>
  <c r="M72" i="11"/>
  <c r="L75" i="11"/>
  <c r="M92" i="11"/>
  <c r="M110" i="11"/>
  <c r="L14" i="11"/>
  <c r="M71" i="11"/>
  <c r="L66" i="11"/>
  <c r="L94" i="11"/>
  <c r="L60" i="11"/>
  <c r="M124" i="11"/>
  <c r="L36" i="11"/>
  <c r="L133" i="11"/>
  <c r="M77" i="11"/>
  <c r="L123" i="11"/>
  <c r="M91" i="11"/>
  <c r="L56" i="11"/>
  <c r="M119" i="11"/>
  <c r="L47" i="11"/>
  <c r="M121" i="11"/>
  <c r="L57" i="11"/>
  <c r="M49" i="11"/>
  <c r="M94" i="11"/>
  <c r="M22" i="11"/>
  <c r="M93" i="11"/>
  <c r="M125" i="11"/>
  <c r="M120" i="11"/>
  <c r="M96" i="11"/>
  <c r="L23" i="11"/>
  <c r="L53" i="11"/>
  <c r="L18" i="11"/>
  <c r="M64" i="11"/>
  <c r="M18" i="11"/>
  <c r="L25" i="11"/>
  <c r="M99" i="11"/>
  <c r="L35" i="11"/>
  <c r="M39" i="11"/>
  <c r="L90" i="11"/>
  <c r="L20" i="11"/>
  <c r="L69" i="11"/>
  <c r="L92" i="11"/>
  <c r="L91" i="11"/>
  <c r="M58" i="11"/>
  <c r="M24" i="11"/>
  <c r="M98" i="11"/>
  <c r="L34" i="11"/>
  <c r="L65" i="11"/>
  <c r="L83" i="11"/>
  <c r="L74" i="11"/>
  <c r="L16" i="11"/>
  <c r="L105" i="11"/>
  <c r="M123" i="11"/>
  <c r="L21" i="11"/>
  <c r="M128" i="11"/>
  <c r="M34" i="11"/>
  <c r="L89" i="11"/>
  <c r="L109" i="11"/>
  <c r="L120" i="11"/>
  <c r="M127" i="11"/>
  <c r="L107" i="11"/>
  <c r="L101" i="11"/>
  <c r="M21" i="11"/>
  <c r="M52" i="11"/>
  <c r="L29" i="11"/>
  <c r="M66" i="11"/>
  <c r="M106" i="11"/>
  <c r="M43" i="11"/>
  <c r="M17" i="11"/>
  <c r="M95" i="11"/>
  <c r="L125" i="11"/>
  <c r="L100" i="11"/>
  <c r="L95" i="11"/>
  <c r="L82" i="11"/>
  <c r="M97" i="11"/>
  <c r="M122" i="11"/>
  <c r="L93" i="11"/>
  <c r="M118" i="11"/>
  <c r="L118" i="11"/>
  <c r="M87" i="11"/>
  <c r="L78" i="11"/>
  <c r="L77" i="11"/>
  <c r="L96" i="11"/>
  <c r="M37" i="11"/>
  <c r="M103" i="11"/>
  <c r="M35" i="11"/>
  <c r="M50" i="11"/>
  <c r="L119" i="11"/>
  <c r="L121" i="11"/>
  <c r="M30" i="11"/>
  <c r="M117" i="11"/>
  <c r="L68" i="11"/>
  <c r="M79" i="11"/>
  <c r="L102" i="11"/>
  <c r="M19" i="11"/>
  <c r="M73" i="11"/>
  <c r="L46" i="11"/>
  <c r="M116" i="11"/>
  <c r="M100" i="11"/>
  <c r="M115" i="11"/>
  <c r="M57" i="11"/>
  <c r="M136" i="11"/>
  <c r="M26" i="11"/>
  <c r="M46" i="11"/>
  <c r="M81" i="11"/>
  <c r="L17" i="11"/>
  <c r="L127" i="11"/>
  <c r="L117" i="11"/>
  <c r="L55" i="11"/>
  <c r="L80" i="11"/>
  <c r="M14" i="11"/>
  <c r="M80" i="11"/>
  <c r="L115" i="11"/>
  <c r="L49" i="11"/>
  <c r="M131" i="11"/>
  <c r="L54" i="11"/>
  <c r="L26" i="11"/>
  <c r="M101" i="11"/>
  <c r="M105" i="11"/>
  <c r="M75" i="11"/>
  <c r="M44" i="11"/>
  <c r="L88" i="11"/>
  <c r="M29" i="11"/>
  <c r="M16" i="11"/>
  <c r="L114" i="11"/>
  <c r="L15" i="11"/>
  <c r="M130" i="11"/>
  <c r="L52" i="11"/>
  <c r="L113" i="11"/>
  <c r="L70" i="11"/>
  <c r="L110" i="11"/>
  <c r="M31" i="11"/>
  <c r="L131" i="11"/>
  <c r="L112" i="11"/>
  <c r="L40" i="11"/>
  <c r="M54" i="11"/>
  <c r="L59" i="11"/>
  <c r="L108" i="11"/>
  <c r="L63" i="11"/>
  <c r="L51" i="11"/>
  <c r="L76" i="11"/>
  <c r="M20" i="11"/>
  <c r="L71" i="11"/>
  <c r="L45" i="11"/>
  <c r="M56" i="11"/>
  <c r="L37" i="11"/>
  <c r="M82" i="11"/>
  <c r="L58" i="11"/>
  <c r="L32" i="11"/>
  <c r="M41" i="11"/>
  <c r="M113" i="11"/>
  <c r="L44" i="11"/>
  <c r="L42" i="11"/>
  <c r="L27" i="11"/>
  <c r="L28" i="11"/>
  <c r="M48" i="11"/>
  <c r="M62" i="11"/>
  <c r="M70" i="11"/>
  <c r="M60" i="11"/>
  <c r="L41" i="11"/>
  <c r="L128" i="11"/>
  <c r="L61" i="11"/>
  <c r="L64" i="11"/>
  <c r="M83" i="11"/>
  <c r="M25" i="11"/>
  <c r="M86" i="11"/>
  <c r="M112" i="11"/>
  <c r="M23" i="11"/>
  <c r="L73" i="11"/>
  <c r="M132" i="11"/>
  <c r="L99" i="11"/>
  <c r="M51" i="11"/>
  <c r="L43" i="11"/>
  <c r="M45" i="11"/>
  <c r="M15" i="11"/>
  <c r="L104" i="11"/>
  <c r="L87" i="11"/>
  <c r="M38" i="11"/>
  <c r="M63" i="11"/>
  <c r="M67" i="11"/>
  <c r="M68" i="11"/>
  <c r="L39" i="11"/>
  <c r="M78" i="11"/>
  <c r="M36" i="11"/>
  <c r="L122" i="11"/>
  <c r="L97" i="11"/>
  <c r="L13" i="11"/>
  <c r="M84" i="11"/>
  <c r="M102" i="11"/>
  <c r="L103" i="11"/>
  <c r="M114" i="11"/>
  <c r="M32" i="11"/>
  <c r="L84" i="11"/>
  <c r="L19" i="11"/>
  <c r="L62" i="11"/>
  <c r="M108" i="11"/>
  <c r="M28" i="11"/>
  <c r="M65" i="11"/>
  <c r="L48" i="11"/>
  <c r="L85" i="11"/>
  <c r="L98" i="11"/>
  <c r="M42" i="11"/>
  <c r="M47" i="11"/>
  <c r="L79" i="11"/>
  <c r="M104" i="11"/>
  <c r="M89" i="11"/>
  <c r="M133" i="11"/>
  <c r="M109" i="11"/>
  <c r="L72" i="11"/>
  <c r="M53" i="11"/>
  <c r="M129" i="11"/>
  <c r="M111" i="11"/>
  <c r="M69" i="11"/>
  <c r="L33" i="11"/>
  <c r="L67" i="11"/>
  <c r="M134" i="11"/>
  <c r="M61" i="11"/>
  <c r="L129" i="11"/>
  <c r="M85" i="11"/>
  <c r="M59" i="11"/>
  <c r="L81" i="11"/>
  <c r="M76" i="11"/>
  <c r="L106" i="11"/>
</calcChain>
</file>

<file path=xl/sharedStrings.xml><?xml version="1.0" encoding="utf-8"?>
<sst xmlns="http://purl.oclc.org/ooxml/spreadsheetml/main" count="4067" uniqueCount="1426">
  <si>
    <t>VEEDURIA DISTRITAL - INFORMACIÓN GESTION CONTRACTUAL</t>
  </si>
  <si>
    <t>DEL 1 DE ENERO AL 31 DE DICIEMBRE DE 2023</t>
  </si>
  <si>
    <t>1. Entidad</t>
  </si>
  <si>
    <t>2. Sector</t>
  </si>
  <si>
    <t>3. Presupuesto Disponible Inversión Directa PREDIS (BOGDATA)</t>
  </si>
  <si>
    <t>5. Presupuesto Disponible Funcionamiento PREDIS (BOGDATA)</t>
  </si>
  <si>
    <t>7. Nombre de quien diligencia el formato</t>
  </si>
  <si>
    <t>4. Presupuesto Comprometido de Inversión Directa según PREDIS (BOGDATA)</t>
  </si>
  <si>
    <t>6. Presupuesto Comprometido Funcionamiento según PREDIS (BOGDATA)</t>
  </si>
  <si>
    <t>Cargo</t>
  </si>
  <si>
    <t>Dependencia</t>
  </si>
  <si>
    <t>Correo Electrónico</t>
  </si>
  <si>
    <t>1- INFORMACION GENERAL</t>
  </si>
  <si>
    <t>2- INFORMACION FINANCIERA</t>
  </si>
  <si>
    <t xml:space="preserve">3 - PLAZOS </t>
  </si>
  <si>
    <t>4. CESION</t>
  </si>
  <si>
    <t>5. ESTADO</t>
  </si>
  <si>
    <t>6. %  Avance y/o cumplimiento</t>
  </si>
  <si>
    <t>Número Contrato</t>
  </si>
  <si>
    <t>Año</t>
  </si>
  <si>
    <t>Número de proceso contractual 
SECOP</t>
  </si>
  <si>
    <t>Link proceso SECOP</t>
  </si>
  <si>
    <t xml:space="preserve">Tipo de contrato </t>
  </si>
  <si>
    <t>Descripcion Mod. Selec</t>
  </si>
  <si>
    <t>Procedimiento o causal</t>
  </si>
  <si>
    <t>Objeto</t>
  </si>
  <si>
    <t>Afectación</t>
  </si>
  <si>
    <t>Plan de Desarrollo Distrital</t>
  </si>
  <si>
    <t>Número Programa</t>
  </si>
  <si>
    <t>Equivalencia número de programa</t>
  </si>
  <si>
    <t>Propósito</t>
  </si>
  <si>
    <t>Número Proyecto</t>
  </si>
  <si>
    <t>Número de proponentes</t>
  </si>
  <si>
    <t>Número  de Identificación del contratista
(Cédula o NIT sin puntos, comas ni caracteres especiales y sin digito de verificación)</t>
  </si>
  <si>
    <t>Nombre del contratista
  (según el caso: nombres y apellidos o Razón social y Tipo societario)</t>
  </si>
  <si>
    <t>Naturaleza Jurídica</t>
  </si>
  <si>
    <t>Número  de Identificación del integrante del Consorcio o U.T.
(Cédula o NIT sin puntos, comas ni caracteres especiales y sin digito de verificación)</t>
  </si>
  <si>
    <t>Nombre del Integrante del Consorcio o U.T. y Tipo societario
 (Según el caso: nombres y apellidos o razón social y tipo societario)</t>
  </si>
  <si>
    <t>% Participación (indicar solo el numero del porcentaje, sin caracteres especiales)</t>
  </si>
  <si>
    <t>Vigencias futuras</t>
  </si>
  <si>
    <t>Valor Inicial del contrato</t>
  </si>
  <si>
    <t>Valor total reducciones 
(En valor negativo)</t>
  </si>
  <si>
    <t>Número de adiciones</t>
  </si>
  <si>
    <t xml:space="preserve">Valor total de adiciones </t>
  </si>
  <si>
    <t xml:space="preserve">Valor Final </t>
  </si>
  <si>
    <t>Giros (Valor en pesos)</t>
  </si>
  <si>
    <t>Fecha de suscripción (DD/MM/AAAA)</t>
  </si>
  <si>
    <t>Fecha de inicio (DD/MM/AAAA)</t>
  </si>
  <si>
    <t>Fecha de terminación (DD/MM/AAAA)</t>
  </si>
  <si>
    <t>Plazo en días</t>
  </si>
  <si>
    <t>Número de prórrogas</t>
  </si>
  <si>
    <t>Prorroga en días</t>
  </si>
  <si>
    <t>Número  de Identificación del cesionario
(NIT sin digito de verificación)</t>
  </si>
  <si>
    <t>Nombre cesionario</t>
  </si>
  <si>
    <t>Fecha cesión
(DD/MM/AAAA)</t>
  </si>
  <si>
    <t>Valor cesión</t>
  </si>
  <si>
    <t>Estado</t>
  </si>
  <si>
    <t>% Avance y/o Cumplimiento</t>
  </si>
  <si>
    <t>Contratos de prestación de servicios</t>
  </si>
  <si>
    <t>Contratación directa</t>
  </si>
  <si>
    <t>Prestación de servicios profesionales y de apoyo a la gestión, o para la ejecución de trabajos artísticos que sólo puedan encomendarse a determinadas personas naturales</t>
  </si>
  <si>
    <t>Inversión</t>
  </si>
  <si>
    <t>Un nuevo contrato social y ambiental para la Bogotá del Siglo XXI</t>
  </si>
  <si>
    <t>Persona Natural</t>
  </si>
  <si>
    <t>En ejecución</t>
  </si>
  <si>
    <t>FDLM-CPS-P-001-2023 (81886)</t>
  </si>
  <si>
    <t>FDLM-001-2023 (81886)</t>
  </si>
  <si>
    <t xml:space="preserve">https://community.secop.gov.co/Public/Tendering/OpportunityDetail/Index?noticeUID=CO1.NTC.3846138&amp;isFromPublicArea=True&amp;isModal=False
</t>
  </si>
  <si>
    <t>Contratos de prestación de servicios profesionales y de apoyo a la gestión</t>
  </si>
  <si>
    <t>FDLM-CPS-P-002-2023 (83925)</t>
  </si>
  <si>
    <t>FDLM-002-2023 (83925)</t>
  </si>
  <si>
    <t xml:space="preserve">https://community.secop.gov.co/Public/Tendering/OpportunityDetail/Index?noticeUID=CO1.NTC.3846268&amp;isFromPublicArea=True&amp;isModal=False
</t>
  </si>
  <si>
    <t>FDLM-CPS-P-003-2023 (81921)</t>
  </si>
  <si>
    <t>FDLM-003-2023 (81921)</t>
  </si>
  <si>
    <t xml:space="preserve">https://community.secop.gov.co/Public/Tendering/OpportunityDetail/Index?noticeUID=CO1.NTC.3846448&amp;isFromPublicArea=True&amp;isModal=False
</t>
  </si>
  <si>
    <t>FDLM-CPS-P-004-2023 (84093)</t>
  </si>
  <si>
    <t>FDLM-004-2023 (84093)</t>
  </si>
  <si>
    <t xml:space="preserve">https://community.secop.gov.co/Public/Tendering/OpportunityDetail/Index?noticeUID=CO1.NTC.3846802&amp;isFromPublicArea=True&amp;isModal=False
</t>
  </si>
  <si>
    <t>FDLM-CPS-P-005-2023 (84096)</t>
  </si>
  <si>
    <t>FDLM-005-2023 (84096)</t>
  </si>
  <si>
    <t xml:space="preserve">https://community.secop.gov.co/Public/Tendering/OpportunityDetail/Index?noticeUID=CO1.NTC.3847281&amp;isFromPublicArea=True&amp;isModal=False
</t>
  </si>
  <si>
    <t>FDLM-CPS-P-006-2023 (81939)</t>
  </si>
  <si>
    <t>FDLM-006-2023 (81939)</t>
  </si>
  <si>
    <t xml:space="preserve">https://community.secop.gov.co/Public/Tendering/OpportunityDetail/Index?noticeUID=CO1.NTC.3847682&amp;isFromPublicArea=True&amp;isModal=False
</t>
  </si>
  <si>
    <t>FDLM-CPS-AG-007-2023 (85582)</t>
  </si>
  <si>
    <t>FDLM-007-2023 (85582)</t>
  </si>
  <si>
    <t xml:space="preserve">https://community.secop.gov.co/Public/Tendering/OpportunityDetail/Index?noticeUID=CO1.NTC.3857197&amp;isFromPublicArea=True&amp;isModal=False
</t>
  </si>
  <si>
    <t>FDLM-CPS-P-008-2023 (81885)</t>
  </si>
  <si>
    <t>FDLM-008-2023 (81885)</t>
  </si>
  <si>
    <t xml:space="preserve">https://community.secop.gov.co/Public/Tendering/OpportunityDetail/Index?noticeUID=CO1.NTC.3857418&amp;isFromPublicArea=True&amp;isModal=False
</t>
  </si>
  <si>
    <t>FDLM-CPS-AG-009-2023 (85508)</t>
  </si>
  <si>
    <t>FDLM-009-2023 (85508)</t>
  </si>
  <si>
    <t>https://community.secop.gov.co/Public/Tendering/OpportunityDetail/Index?noticeUID=CO1.NTC.3927624&amp;isFromPublicArea=True&amp;isModal=Fa</t>
  </si>
  <si>
    <t>FDLM-CPS-P-010-2023 (81873)</t>
  </si>
  <si>
    <t>FDLM-010-2023 (81873)</t>
  </si>
  <si>
    <t xml:space="preserve">https://community.secop.gov.co/Public/Tendering/OpportunityDetail/Index?noticeUID=CO1.NTC.3894215&amp;isFromPublicArea=True&amp;isModal=False
</t>
  </si>
  <si>
    <t>FDLM-CPS-P-011-2023 (81849 )</t>
  </si>
  <si>
    <t>FDLM-011-2023 (81849)</t>
  </si>
  <si>
    <t>https://community.secop.gov.co/Public/Tendering/OpportunityDetail/Index?noticeUID=CO1.NTC.3867706&amp;isFromPublicArea=True&amp;isModal=False</t>
  </si>
  <si>
    <t>FDLM-CPS-P-012-2023 (84982)</t>
  </si>
  <si>
    <t>FDLM-012-2023 (84982)</t>
  </si>
  <si>
    <t>https://community.secop.gov.co/Public/Tendering/OpportunityDetail/Index?noticeUID=CO1.NTC.3878834&amp;isFromPublicArea=True&amp;isModal=False</t>
  </si>
  <si>
    <t>FDLM-CPS-P-013-2023 (85502)</t>
  </si>
  <si>
    <t>FDLM-013-2023 (85502)</t>
  </si>
  <si>
    <t>https://community.secop.gov.co/Public/Tendering/OpportunityDetail/Index?noticeUID=CO1.NTC.3867742&amp;isFromPublicArea=True&amp;isModal=False</t>
  </si>
  <si>
    <t>FDLM-CPS-P-014-2023 (84075)</t>
  </si>
  <si>
    <t>FDLM-014-2023 (84075)</t>
  </si>
  <si>
    <t>https://community.secop.gov.co/Public/Tendering/OpportunityDetail/Index?noticeUID=CO1.NTC.3888569&amp;isFromPublicArea=True&amp;isModal=False</t>
  </si>
  <si>
    <t>FDLM-CPS-P-015-2023 (84085)</t>
  </si>
  <si>
    <t>FDLM-015-2023 (84085)</t>
  </si>
  <si>
    <t>https://community.secop.gov.co/Public/Tendering/OpportunityDetail/Index?noticeUID=CO1.NTC.3882983&amp;isFromPublicArea=True&amp;isModal=False</t>
  </si>
  <si>
    <t>FDLM-CPS-P-016-2023 (81873)</t>
  </si>
  <si>
    <t>FDLM-016-2023 (81873)</t>
  </si>
  <si>
    <t>https://community.secop.gov.co/Public/Tendering/OpportunityDetail/Index?noticeUID=CO1.NTC.3886957&amp;isFromPublicArea=True&amp;isModal=False</t>
  </si>
  <si>
    <t>FDLM-CPS-P-017-2023 (85595)</t>
  </si>
  <si>
    <t>FDLM-017-2023 (85595)</t>
  </si>
  <si>
    <t>https://community.secop.gov.co/Public/Tendering/OpportunityDetail/Index?noticeUID=CO1.NTC.3904651&amp;isFromPublicArea=True&amp;isModal=False</t>
  </si>
  <si>
    <t>FDLM-CPS-P-018-2023 (81893)</t>
  </si>
  <si>
    <t>FDLM-018-2023 (81893)</t>
  </si>
  <si>
    <t>https://community.secop.gov.co/Public/Tendering/OpportunityDetail/Index?noticeUID=CO1.NTC.3891539&amp;isFromPublicArea=True&amp;isModal=False</t>
  </si>
  <si>
    <t>FDLM-CPS-P-019-2023 (81896)</t>
  </si>
  <si>
    <t>FDLM-019-2023 (81896)</t>
  </si>
  <si>
    <t>https://community.secop.gov.co/Public/Tendering/OpportunityDetail/Index?noticeUID=CO1.NTC.3892305&amp;isFromPublicArea=True&amp;isModal=False</t>
  </si>
  <si>
    <t>FDLM-CPS-P-020-2023 (81890)</t>
  </si>
  <si>
    <t>FDLM-020-2023 (81890)</t>
  </si>
  <si>
    <t>https://community.secop.gov.co/Public/Tendering/OpportunityDetail/Index?noticeUID=CO1.NTC.3894559&amp;isFromPublicArea=True&amp;isModal=False</t>
  </si>
  <si>
    <t>FDLM-CPS-P-021-2023 (81902)</t>
  </si>
  <si>
    <t>FDLM-021-2023 (81902)</t>
  </si>
  <si>
    <t>https://community.secop.gov.co/Public/Tendering/OpportunityDetail/Index?noticeUID=CO1.NTC.3901957&amp;isFromPublicArea=True&amp;isModal=False</t>
  </si>
  <si>
    <t>FDLM-CPS-AG-022-2023 (83901)</t>
  </si>
  <si>
    <t>FDLM-022-2023 (83901)</t>
  </si>
  <si>
    <t>https://community.secop.gov.co/Public/Tendering/OpportunityDetail/Index?noticeUID=CO1.NTC.3909868&amp;isFromPublicArea=True&amp;isModal=False</t>
  </si>
  <si>
    <t>FDLM-CPS-AG-023-2023 (84119)</t>
  </si>
  <si>
    <t>FDLM-023-2023 (84119)</t>
  </si>
  <si>
    <t>https://community.secop.gov.co/Public/Tendering/OpportunityDetail/Index?noticeUID=CO1.NTC.3904818&amp;isFromPublicArea=True&amp;isModal=False</t>
  </si>
  <si>
    <t>FDLM-CPS-P-024-2023 (81948)</t>
  </si>
  <si>
    <t>FDLM-024-2023 (81948)</t>
  </si>
  <si>
    <t>https://community.secop.gov.co/Public/Tendering/OpportunityDetail/Index?noticeUID=CO1.NTC.3909669&amp;isFromPublicArea=True&amp;isModal=False</t>
  </si>
  <si>
    <t>FDLM-CPS-P-025-2023 (81952)</t>
  </si>
  <si>
    <t>FDLM-025-2023 (81952)</t>
  </si>
  <si>
    <t>https://community.secop.gov.co/Public/Tendering/OpportunityDetail/Index?noticeUID=CO1.NTC.3909638&amp;isFromPublicArea=True&amp;isModal=False</t>
  </si>
  <si>
    <t>FDLM-CPS-P-026-2023 (83947)</t>
  </si>
  <si>
    <t>FDLM-026-2023 ( 83947)</t>
  </si>
  <si>
    <t>https://community.secop.gov.co/Public/Tendering/OpportunityDetail/Index?noticeUID=CO1.NTC.3917121&amp;isFromPublicArea=True&amp;isModal=False</t>
  </si>
  <si>
    <t>FDLM-CPS-P-027-2023 (81944)</t>
  </si>
  <si>
    <t>FDLM-027-2023 ( 81944)</t>
  </si>
  <si>
    <t>https://community.secop.gov.co/Public/Tendering/OpportunityDetail/Index?noticeUID=CO1.NTC.3916709&amp;isFromPublicArea=True&amp;isModal=False</t>
  </si>
  <si>
    <t>FDLM-CPS-P-028-2023 (83872)</t>
  </si>
  <si>
    <t>FDLM-028-2023 ( 83872 )</t>
  </si>
  <si>
    <t>https://community.secop.gov.co/Public/Tendering/OpportunityDetail/Index?noticeUID=CO1.NTC.3917531&amp;isFromPublicArea=True&amp;isModal=False</t>
  </si>
  <si>
    <t>FDLM-CPS-P-029-2023 (85500)</t>
  </si>
  <si>
    <t>FDLM-029-2023 (85500)</t>
  </si>
  <si>
    <t>https://community.secop.gov.co/Public/Tendering/OpportunityDetail/Index?noticeUID=CO1.NTC.3927191&amp;isFromPublicArea=True&amp;isModal=False</t>
  </si>
  <si>
    <t>FDLM-CPS-AG-030-2023 (81853)</t>
  </si>
  <si>
    <t>FDLM-030-2023 (81853)</t>
  </si>
  <si>
    <t>https://community.secop.gov.co/Public/Tendering/OpportunityDetail/Index?noticeUID=CO1.NTC.3927536&amp;isFromPublicArea=True&amp;isModal=False</t>
  </si>
  <si>
    <t>FDLM-CPS-P-031-2023 (85505)</t>
  </si>
  <si>
    <t>FDLM-031-2023 (85505)</t>
  </si>
  <si>
    <t>https://community.secop.gov.co/Public/Tendering/OpportunityDetail/Index?noticeUID=CO1.NTC.3940655&amp;isFromPublicArea=True&amp;isModal=False</t>
  </si>
  <si>
    <t>FDLM-CPS-P-032-2023 (81930)</t>
  </si>
  <si>
    <t>FDLM-032-2023 (81930)</t>
  </si>
  <si>
    <t>https://community.secop.gov.co/Public/Tendering/OpportunityDetail/Index?noticeUID=CO1.NTC.3938792&amp;isFromPublicArea=True&amp;isModal=False</t>
  </si>
  <si>
    <t>FDLM-CPS-P-033-2023 (84090)</t>
  </si>
  <si>
    <t>FDLM-033-2023 (84090)</t>
  </si>
  <si>
    <t>https://community.secop.gov.co/Public/Tendering/OpportunityDetail/Index?noticeUID=CO1.NTC.3941817&amp;isFromPublicArea=True&amp;isModal=False</t>
  </si>
  <si>
    <t>FDLM-CPS-P-034-2023 (81923 )</t>
  </si>
  <si>
    <t>FDLM-034-2023 (81923)</t>
  </si>
  <si>
    <t>https://community.secop.gov.co/Public/Tendering/OpportunityDetail/Index?noticeUID=CO1.NTC.3956679&amp;isFromPublicArea=True&amp;isModal=False</t>
  </si>
  <si>
    <t>FDLM-CPS-P-035-2023 (87256 )</t>
  </si>
  <si>
    <t>FDLM-035-2023 (87256)</t>
  </si>
  <si>
    <t xml:space="preserve">https://community.secop.gov.co/Public/Tendering/OpportunityDetail/Index?noticeUID=CO1.NTC.3979159&amp;isFromPublicArea=True&amp;isModal=False
</t>
  </si>
  <si>
    <t>FDLM-CPS-P-036-2023 (85509 )</t>
  </si>
  <si>
    <t>FDLM-036-2023 (85509)</t>
  </si>
  <si>
    <t>https://community.secop.gov.co/Public/Tendering/OpportunityDetail/Index?noticeUID=CO1.NTC.3949200&amp;isFromPublicArea=True&amp;isModal=False</t>
  </si>
  <si>
    <t>FDLM-CPS-AG-037-2023 (81912)</t>
  </si>
  <si>
    <t>FDLM-037-2023 (81912)</t>
  </si>
  <si>
    <t>https://community.secop.gov.co/Public/Tendering/OpportunityDetail/Index?noticeUID=CO1.NTC.3950310&amp;isFromPublicArea=True&amp;isModal=False</t>
  </si>
  <si>
    <t>FDLM-CPS-P-038-2023 (84982 )</t>
  </si>
  <si>
    <t>FDLM-038-2023 (84982)</t>
  </si>
  <si>
    <t>https://community.secop.gov.co/Public/Tendering/OpportunityDetail/Index?noticeUID=CO1.NTC.3960444&amp;isFromPublicArea=True&amp;isModal=False</t>
  </si>
  <si>
    <t>FDLM-CPS-P-039-2023 (84992)</t>
  </si>
  <si>
    <t>FDLM-039-2023 (84992)</t>
  </si>
  <si>
    <t>https://community.secop.gov.co/Public/Tendering/OpportunityDetail/Index?noticeUID=CO1.NTC.3963104&amp;isFromPublicArea=True&amp;isModal=False</t>
  </si>
  <si>
    <t>FDLM-CPS-P-040-2023 (84131)</t>
  </si>
  <si>
    <t>FDLM-040-2023 (84131)</t>
  </si>
  <si>
    <t xml:space="preserve">https://community.secop.gov.co/Public/Tendering/OpportunityDetail/Index?noticeUID=CO1.NTC.3995740&amp;isFromPublicArea=True&amp;isModal=False
</t>
  </si>
  <si>
    <t>FDLM-CPS-P-041-2023 (85557 )</t>
  </si>
  <si>
    <t>FDLM-041-2023 (85557)</t>
  </si>
  <si>
    <t xml:space="preserve">https://community.secop.gov.co/Public/Tendering/OpportunityDetail/Index?noticeUID=CO1.NTC.3975691&amp;isFromPublicArea=True&amp;isModal=False
</t>
  </si>
  <si>
    <t>FDLM-CPS-P-042-2023 (84982 )</t>
  </si>
  <si>
    <t xml:space="preserve">https://community.secop.gov.co/Public/Tendering/OpportunityDetail/Index?noticeUID=CO1.NTC.3960444&amp;isFromPublicArea=True&amp;isModal=False
</t>
  </si>
  <si>
    <t>FDLM-CPS-AG-043-2023 (85504)</t>
  </si>
  <si>
    <t>FDLM-043-2023 (85504)</t>
  </si>
  <si>
    <t xml:space="preserve">https://community.secop.gov.co/Public/Tendering/OpportunityDetail/Index?noticeUID=CO1.NTC.3976602&amp;isFromPublicArea=True&amp;isModal=False
</t>
  </si>
  <si>
    <t>FDLM-CPS-AG-044-2023 (81904)</t>
  </si>
  <si>
    <t>FDLM-044-2023 (81904)</t>
  </si>
  <si>
    <t>https://community.secop.gov.co/Public/Tendering/ContractNoticePhases/View?PPI=CO1.PPI.23151858&amp;isFromPublicArea=True&amp;isModal=False</t>
  </si>
  <si>
    <t>FDLM-CPS-AG-045-2023 (83835)</t>
  </si>
  <si>
    <t>FDLM-045-2023 (83835)</t>
  </si>
  <si>
    <t xml:space="preserve">https://community.secop.gov.co/Public/Tendering/OpportunityDetail/Index?noticeUID=CO1.NTC.3976171&amp;isFromPublicArea=True&amp;isModal=False
</t>
  </si>
  <si>
    <t>FDLM-CPS-AG-046-2023 (85510)</t>
  </si>
  <si>
    <t>FDLM-046-2023 (85510)</t>
  </si>
  <si>
    <t xml:space="preserve">https://community.secop.gov.co/Public/Tendering/OpportunityDetail/Index?noticeUID=CO1.NTC.3978315&amp;isFromPublicArea=True&amp;isModal=False
</t>
  </si>
  <si>
    <t>FDLM-CPS-P-047-2023 (81896)</t>
  </si>
  <si>
    <t xml:space="preserve">https://community.secop.gov.co/Public/Tendering/OpportunityDetail/Index?noticeUID=CO1.NTC.3892305&amp;isFromPublicArea=True&amp;isModal=False
</t>
  </si>
  <si>
    <t>FDLM-CPS-AG-048-2023 (85599)</t>
  </si>
  <si>
    <t>FDLM-047-2023 (85599)</t>
  </si>
  <si>
    <t xml:space="preserve">https://community.secop.gov.co/Public/Tendering/OpportunityDetail/Index?noticeUID=CO1.NTC.3995732&amp;isFromPublicArea=True&amp;isModal=False
</t>
  </si>
  <si>
    <t>FDLM-CPS-AG-049-2023 (81892)</t>
  </si>
  <si>
    <t>FDLM-048-2023 (81892)</t>
  </si>
  <si>
    <t xml:space="preserve">https://community.secop.gov.co/Public/Tendering/OpportunityDetail/Index?noticeUID=CO1.NTC.3995738&amp;isFromPublicArea=True&amp;isModal=False
</t>
  </si>
  <si>
    <t>FDLM-CPS-P-050-2023 (85502)</t>
  </si>
  <si>
    <t>https://community.secop.gov.co/Public/Tendering/ContractNoticePhases/View?PPI=CO1.PPI.22824043&amp;isFromPublicArea=True&amp;isModal=False</t>
  </si>
  <si>
    <t>FDLM-CPS-P-051-2023 (85575)</t>
  </si>
  <si>
    <t>FDLM-049-2023 (85575)</t>
  </si>
  <si>
    <t xml:space="preserve">https://community.secop.gov.co/Public/Tendering/OpportunityDetail/Index?noticeUID=CO1.NTC.4003360&amp;isFromPublicArea=True&amp;isModal=False
</t>
  </si>
  <si>
    <t>FDLM-CPS-P-052-2023 (87413)</t>
  </si>
  <si>
    <t>FDLM-050-2023 (87413)</t>
  </si>
  <si>
    <t xml:space="preserve">https://community.secop.gov.co/Public/Tendering/OpportunityDetail/Index?noticeUID=CO1.NTC.4013542&amp;isFromPublicArea=True&amp;isModal=False
</t>
  </si>
  <si>
    <t>FDLM-CPS-P-053-2023 (84079)</t>
  </si>
  <si>
    <t>FDLM-051-2023 (84079)</t>
  </si>
  <si>
    <t xml:space="preserve">https://community.secop.gov.co/Public/Tendering/OpportunityDetail/Index?noticeUID=CO1.NTC.4013118&amp;isFromPublicArea=True&amp;isModal=False
</t>
  </si>
  <si>
    <t>FDLM-CPS-AG-054-2023 (85776)</t>
  </si>
  <si>
    <t>FDLM-052-2023 (85776)</t>
  </si>
  <si>
    <t xml:space="preserve">https://community.secop.gov.co/Public/Tendering/OpportunityDetail/Index?noticeUID=CO1.NTC.4006377&amp;isFromPublicArea=True&amp;isModal=False
</t>
  </si>
  <si>
    <t>FDLM-CPS-P-055-2023 (85564)</t>
  </si>
  <si>
    <t>FDLM-053-2023 (85564)</t>
  </si>
  <si>
    <t xml:space="preserve">https://community.secop.gov.co/Public/Tendering/OpportunityDetail/Index?noticeUID=CO1.NTC.4008730&amp;isFromPublicArea=True&amp;isModal=False
</t>
  </si>
  <si>
    <t>FDLM-CPS-AG-056-2023 (85085)</t>
  </si>
  <si>
    <t>FDLM-054-2023 (85085)</t>
  </si>
  <si>
    <t xml:space="preserve">https://community.secop.gov.co/Public/Tendering/OpportunityDetail/Index?noticeUID=CO1.NTC.4014649&amp;isFromPublicArea=True&amp;isModal=False
</t>
  </si>
  <si>
    <t>FDLM-CPS-P-057-2023 (85502)</t>
  </si>
  <si>
    <t xml:space="preserve">https://community.secop.gov.co/Public/Tendering/OpportunityDetail/Index?noticeUID=CO1.NTC.3867742&amp;isFromPublicArea=True&amp;isModal=False
</t>
  </si>
  <si>
    <t>FDLM-CPS-P-058-2023 (81872)</t>
  </si>
  <si>
    <t>FDLM-055-2023 (81872)</t>
  </si>
  <si>
    <t xml:space="preserve">https://community.secop.gov.co/Public/Tendering/OpportunityDetail/Index?noticeUID=CO1.NTC.4026821&amp;isFromPublicArea=True&amp;isModal=False
</t>
  </si>
  <si>
    <t>FDLM-CPS-P-059-2023 (87406)</t>
  </si>
  <si>
    <t>FDLM-056-2023 (87406)</t>
  </si>
  <si>
    <t>https://community.secop.gov.co/Public/Tendering/OpportunityDetail/Index?noticeUID=CO1.NTC.4018564&amp;isFromPublicArea=True&amp;isModal=False</t>
  </si>
  <si>
    <t>FDLM-CPS-AG-060-2023 (85504)</t>
  </si>
  <si>
    <t>FDLM-CPS-P-061-2023 (87869)</t>
  </si>
  <si>
    <t>FDLM-057-2023 (87869)</t>
  </si>
  <si>
    <t xml:space="preserve">https://community.secop.gov.co/Public/Tendering/OpportunityDetail/Index?noticeUID=CO1.NTC.4025543&amp;isFromPublicArea=True&amp;isModal=False
</t>
  </si>
  <si>
    <t>FDLM-CPS-P-062-2023 (81869)</t>
  </si>
  <si>
    <t>FDLM-058-2023 (81869)</t>
  </si>
  <si>
    <t xml:space="preserve">https://community.secop.gov.co/Public/Tendering/OpportunityDetail/Index?noticeUID=CO1.NTC.4029222&amp;isFromPublicArea=True&amp;isModal=False
</t>
  </si>
  <si>
    <t>FDLM-CPS-P-063-2023 (87869)</t>
  </si>
  <si>
    <t>FDLM-CPS-P-064-2023 (83909)</t>
  </si>
  <si>
    <t>FDLM-059-2023 (83909)</t>
  </si>
  <si>
    <t xml:space="preserve">https://community.secop.gov.co/Public/Tendering/OpportunityDetail/Index?noticeUID=CO1.NTC.4023880&amp;isFromPublicArea=True&amp;isModal=False
</t>
  </si>
  <si>
    <t>FDLM-CPS-P-065-2023 (87510)</t>
  </si>
  <si>
    <t>FDLM-060-2023 (87510)</t>
  </si>
  <si>
    <t xml:space="preserve">https://community.secop.gov.co/Public/Tendering/OpportunityDetail/Index?noticeUID=CO1.NTC.4029331&amp;isFromPublicArea=True&amp;isModal=False
</t>
  </si>
  <si>
    <t>FDLM-CPS-AG-066-2023 (87748)</t>
  </si>
  <si>
    <t>FDLM-061-2023 (87748)</t>
  </si>
  <si>
    <t xml:space="preserve">https://community.secop.gov.co/Public/Tendering/OpportunityDetail/Index?noticeUID=CO1.NTC.4039651&amp;isFromPublicArea=True&amp;isModal=False
</t>
  </si>
  <si>
    <t>FDLM-CPS-P-067-2023 (87450)</t>
  </si>
  <si>
    <t>FDLM-062-2023 (87450)</t>
  </si>
  <si>
    <t xml:space="preserve">https://community.secop.gov.co/Public/Tendering/OpportunityDetail/Index?noticeUID=CO1.NTC.4064950&amp;isFromPublicArea=True&amp;isModal=False
</t>
  </si>
  <si>
    <t>FDLM-CPS-AG-068-2023 (87229)</t>
  </si>
  <si>
    <t>FDLM-063-2023 (87229)</t>
  </si>
  <si>
    <t xml:space="preserve">https://community.secop.gov.co/Public/Tendering/OpportunityDetail/Index?noticeUID=CO1.NTC.4064563&amp;isFromPublicArea=True&amp;isModal=False
</t>
  </si>
  <si>
    <t>FDLM-CPS-P-069-2023 (85506)</t>
  </si>
  <si>
    <t>FDLM-064-2023 (85506)</t>
  </si>
  <si>
    <t>https://community.secop.gov.co/Public/Tendering/ContractNoticePhases/View?PPI=CO1.PPI.23421002&amp;isFromPublicArea=True&amp;isModal=False</t>
  </si>
  <si>
    <t xml:space="preserve">FDLM-CPS-P-070-2023 (88387) </t>
  </si>
  <si>
    <t>FDLM-065-2023 (88387)</t>
  </si>
  <si>
    <t xml:space="preserve">https://community.secop.gov.co/Public/Tendering/OpportunityDetail/Index?noticeUID=CO1.NTC.4139197&amp;isFromPublicArea=True&amp;isModal=False
</t>
  </si>
  <si>
    <t>FDLM-CPS-AG-071-2023 (85511)</t>
  </si>
  <si>
    <t>FDLM-066-2023 (85511)</t>
  </si>
  <si>
    <t xml:space="preserve">https://community.secop.gov.co/Public/Tendering/OpportunityDetail/Index?noticeUID=CO1.NTC.4069202&amp;isFromPublicArea=True&amp;isModal=False
</t>
  </si>
  <si>
    <t>FDLM-CPS-AG-072-2023 (81892)</t>
  </si>
  <si>
    <t>FDLM-CPS-P-073-2023 (83914)</t>
  </si>
  <si>
    <t>FDLM-067-2023 (83914)</t>
  </si>
  <si>
    <t xml:space="preserve">https://community.secop.gov.co/Public/Tendering/OpportunityDetail/Index?noticeUID=CO1.NTC.4076164&amp;isFromPublicArea=True&amp;isModal=False
</t>
  </si>
  <si>
    <t>FDLM-CPS-P-074-2023 (88016)</t>
  </si>
  <si>
    <t>FDLM-068-2023 (88016)</t>
  </si>
  <si>
    <t xml:space="preserve">https://community.secop.gov.co/Public/Tendering/OpportunityDetail/Index?noticeUID=CO1.NTC.4076321&amp;isFromPublicArea=True&amp;isModal=False
</t>
  </si>
  <si>
    <t>FDLM- CPS-AG-075-2023 (85504)</t>
  </si>
  <si>
    <t>FDLM-138-2022 (85504)</t>
  </si>
  <si>
    <t xml:space="preserve">https://community.secop.gov.co/Public/Tendering/OpportunityDetail/Index?noticeUID=CO1.NTC.3606556&amp;isFromPublicArea=True&amp;isModal=False
</t>
  </si>
  <si>
    <t>FDLM-CPS-AG-076-2023 (85589)</t>
  </si>
  <si>
    <t>FDLM-069-2023 (85589).</t>
  </si>
  <si>
    <t xml:space="preserve">https://community.secop.gov.co/Public/Tendering/OpportunityDetail/Index?noticeUID=CO1.NTC.4135052&amp;isFromPublicArea=True&amp;isModal=False
</t>
  </si>
  <si>
    <t>FDLM-CPS-AG-077-2023 (87970)</t>
  </si>
  <si>
    <t>FDLM-070-2023 (87970)</t>
  </si>
  <si>
    <t xml:space="preserve">https://community.secop.gov.co/Public/Tendering/OpportunityDetail/Index?noticeUID=CO1.NTC.4116501&amp;isFromPublicArea=True&amp;isModal=False
</t>
  </si>
  <si>
    <t>FDLM-CPS-AG-078-2023 (85510)</t>
  </si>
  <si>
    <t>FDLM-CPS-P-079-2023 (84067)</t>
  </si>
  <si>
    <t>FDLM-071-2023 (84067)</t>
  </si>
  <si>
    <t xml:space="preserve">https://community.secop.gov.co/Public/Tendering/OpportunityDetail/Index?noticeUID=CO1.NTC.4153636&amp;isFromPublicArea=True&amp;isModal=False
</t>
  </si>
  <si>
    <t>FDLM-CPS-P-080-2023 (84081)</t>
  </si>
  <si>
    <t>FDLM-072-2023 (84081)</t>
  </si>
  <si>
    <t xml:space="preserve">https://community.secop.gov.co/Public/Tendering/OpportunityDetail/Index?noticeUID=CO1.NTC.4154296&amp;isFromPublicArea=True&amp;isModal=False
</t>
  </si>
  <si>
    <t>FDLM-CPS-AG-081-2023 (83879)</t>
  </si>
  <si>
    <t>FDLM-073-2023 (83879)</t>
  </si>
  <si>
    <t xml:space="preserve">https://community.secop.gov.co/Public/Tendering/OpportunityDetail/Index?noticeUID=CO1.NTC.4161621&amp;isFromPublicArea=True&amp;isModal=False
</t>
  </si>
  <si>
    <t>FDLM-CPS-AG-082-2023 (83909)</t>
  </si>
  <si>
    <t>FDLM-CPS-P-083-2023 (87858)</t>
  </si>
  <si>
    <t>FDLM-074-2023 (87858)</t>
  </si>
  <si>
    <t xml:space="preserve">https://community.secop.gov.co/Public/Tendering/OpportunityDetail/Index?noticeUID=CO1.NTC.4169593&amp;isFromPublicArea=True&amp;isModal=False
</t>
  </si>
  <si>
    <t>FDLM-CPS-AG-084-2023 (85503)</t>
  </si>
  <si>
    <t>FDLM-075-2023 (85503)</t>
  </si>
  <si>
    <t xml:space="preserve">https://community.secop.gov.co/Public/Tendering/OpportunityDetail/Index?noticeUID=CO1.NTC.4174331&amp;isFromPublicArea=True&amp;isModal=False
</t>
  </si>
  <si>
    <t>FDLM-CPS-AG-085-2023 (87726)</t>
  </si>
  <si>
    <t>FDLM-076-2023 (87726)</t>
  </si>
  <si>
    <t xml:space="preserve">https://community.secop.gov.co/Public/Tendering/OpportunityDetail/Index?noticeUID=CO1.NTC.4183438&amp;isFromPublicArea=True&amp;isModal=False
</t>
  </si>
  <si>
    <t>FDLM-CPS-P-086-2023 (81972)</t>
  </si>
  <si>
    <t>FDLM-077-2023 (81972)</t>
  </si>
  <si>
    <t xml:space="preserve">https://community.secop.gov.co/Public/Tendering/OpportunityDetail/Index?noticeUID=CO1.NTC.4166292&amp;isFromPublicArea=True&amp;isModal=False
</t>
  </si>
  <si>
    <t>FDLM-CPS-P-087-2023 (85506)</t>
  </si>
  <si>
    <t xml:space="preserve">https://community.secop.gov.co/Public/Tendering/OpportunityDetail/Index?noticeUID=CO1.NTC.4065492&amp;isFromPublicArea=True&amp;isModal=False
</t>
  </si>
  <si>
    <t>FDLM-CPS-AG-088-2023 (85504)</t>
  </si>
  <si>
    <t>https://community.secop.gov.co/Public/Tendering/OpportunityDetail/Index?noticeUID=CO1.NTC.3976602&amp;isFromPublicArea=True&amp;isModal=False</t>
  </si>
  <si>
    <t>FDLM-CPS-AG-089-2023 (85504)</t>
  </si>
  <si>
    <t>FDLM-CPS-AG-090-2023 (88838)</t>
  </si>
  <si>
    <t>FDLM-078-2023 (88838)</t>
  </si>
  <si>
    <t xml:space="preserve">https://community.secop.gov.co/Public/Tendering/OpportunityDetail/Index?noticeUID=CO1.NTC.4180466&amp;isFromPublicArea=True&amp;isModal=False
</t>
  </si>
  <si>
    <t>FDLM-CPS-P-091-2023 (81902)</t>
  </si>
  <si>
    <t>FDLM-079-2023 (81902)</t>
  </si>
  <si>
    <t xml:space="preserve">https://community.secop.gov.co/Public/Tendering/OpportunityDetail/Index?noticeUID=CO1.NTC.4183534&amp;isFromPublicArea=True&amp;isModal=False
</t>
  </si>
  <si>
    <t>FDLM-CPS-P-092-2023 (87729)</t>
  </si>
  <si>
    <t>FDLM-080-2023 (87729)</t>
  </si>
  <si>
    <t xml:space="preserve">https://community.secop.gov.co/Public/Tendering/OpportunityDetail/Index?noticeUID=CO1.NTC.4187192&amp;isFromPublicArea=True&amp;isModal=False
</t>
  </si>
  <si>
    <t>FDLM-CPS-AG-093-2023 (87724)</t>
  </si>
  <si>
    <t>FDLM-081-2023 (87724)</t>
  </si>
  <si>
    <t xml:space="preserve">https://community.secop.gov.co/Public/Tendering/OpportunityDetail/Index?noticeUID=CO1.NTC.4187239&amp;isFromPublicArea=True&amp;isModal=False
</t>
  </si>
  <si>
    <t>FDLM-CPS-P-094-2023 (81873)</t>
  </si>
  <si>
    <t xml:space="preserve">https://community.secop.gov.co/Public/Tendering/OpportunityDetail/Index?noticeUID=CO1.NTC.3886957&amp;isFromPublicArea=True&amp;isModal=False
</t>
  </si>
  <si>
    <t>FDLM-CPS-AG-095-2023 (85503)</t>
  </si>
  <si>
    <t>FDLM-CPS-AG-096-2023 (85503)</t>
  </si>
  <si>
    <t>FDLM-CPS-AG-097-2023 (85599)</t>
  </si>
  <si>
    <t>FDLM-CPS-AG-098-2023 (81904)</t>
  </si>
  <si>
    <t>FDLM-CPS-AG-099-2023 (85504)</t>
  </si>
  <si>
    <t>FDLM-CPS-AG-100-2023 (85074)</t>
  </si>
  <si>
    <t>FDLM-082-2023 (85074)</t>
  </si>
  <si>
    <t xml:space="preserve">https://community.secop.gov.co/Public/Tendering/OpportunityDetail/Index?noticeUID=CO1.NTC.4221294&amp;isFromPublicArea=True&amp;isModal=False
</t>
  </si>
  <si>
    <t>FDLM-CPS-P-101-2023 (81873)</t>
  </si>
  <si>
    <t>FDLM-CPS-AG-102-2023 (85503)</t>
  </si>
  <si>
    <t>https://community.secop.gov.co/Public/Tendering/OpportunityDetail/Index?noticeUID=CO1.NTC.4174331&amp;isFromPublicArea=True&amp;isModal=False</t>
  </si>
  <si>
    <t xml:space="preserve"> FDLM-CIA-103-2023 (88387)</t>
  </si>
  <si>
    <t>PARCEROS( contrato 5714-2023)</t>
  </si>
  <si>
    <t>https://www.contratos.gov.co/consultas/detalleProceso.do?numConstancia=23-22-62652&amp;g-recaptcha-response=03AKH6MREGzTl6WJP3Qg_UFlgjuq46PN5iu-XbWXFOWSfmr5NwqFrJWljEmKZbL37-0MWsQS7Cf6enaqq6tUQdUrVupsTqZ9iBXkRWocZJR-9-cEQZFDzxIiYzEnTMcaTBPUgAjoZqO1BRzXPCIdm-SpOkQWd6SEmtSEPDQEKsqOtoXG_YZDS0DzHrCvKcvCX-p-IYxaY3fAvXOyVcNmwSrUVLyOIM479LMGITJ4YIyfQEJBzxL76EQrxolm2SNzeOei3bvmoYg7gUFBlhQia_Xbrjg6K7udJKu5okQwTbvt3tV6flk_CeGG__oDmEwPxaLQ6MsAzBbC7dQzyQ_3Ihr9uDuc4aAbbIvtNNpqPdhzCy606hjlFBnHrirqk1Pr6vpN-wFkOIO0MNi68ebvOg93aLr0sEMX0z6Bv4D6-ksIA3mZ5W_L1iY4iKYZwMhSpy9qxoOFBqj1P1p5-qNF4jk4O77BKR0G2lxkGk1Uj_1DPtGs10YGSYTX2lr8Ht_bdBz3bmT4VmSZoa</t>
  </si>
  <si>
    <t>OC 104948</t>
  </si>
  <si>
    <t>https://colombiacompra.gov.co/tienda-virtual-del-estado-colombiano/ordenes-compra/104948</t>
  </si>
  <si>
    <t>FDLM-CPS-P-105-2023 (88955)</t>
  </si>
  <si>
    <t>FDLM-084-2023 (88955)</t>
  </si>
  <si>
    <t xml:space="preserve">https://community.secop.gov.co/Public/Tendering/OpportunityDetail/Index?noticeUID=CO1.NTC.4239303&amp;isFromPublicArea=True&amp;isModal=False
</t>
  </si>
  <si>
    <t>FDLM-CPS-P-106-2023 (88955)</t>
  </si>
  <si>
    <t>FDLM-CPS-P-107-2023 (88835)</t>
  </si>
  <si>
    <t>FDLM-085-2023 (88835)</t>
  </si>
  <si>
    <t xml:space="preserve">https://community.secop.gov.co/Public/Tendering/OpportunityDetail/Index?noticeUID=CO1.NTC.4242780&amp;isFromPublicArea=True&amp;isModal=False
</t>
  </si>
  <si>
    <t>FDLM-CPS-AG-108-2023 (85503)</t>
  </si>
  <si>
    <t>FDLM-CPS-P-109-2023 (85094)</t>
  </si>
  <si>
    <t>FDLM-086-2023 (85094)</t>
  </si>
  <si>
    <t xml:space="preserve">https://community.secop.gov.co/Public/Tendering/OpportunityDetail/Index?noticeUID=CO1.NTC.4268635&amp;isFromPublicArea=True&amp;isModal=False
</t>
  </si>
  <si>
    <t>FDLM-CPS-P-111-2023 (88840)</t>
  </si>
  <si>
    <t>FDLM-088-2023 (88840)</t>
  </si>
  <si>
    <t xml:space="preserve">https://community.secop.gov.co/Public/Tendering/OpportunityDetail/Index?noticeUID=CO1.NTC.4268625&amp;isFromPublicArea=True&amp;isModal=False
</t>
  </si>
  <si>
    <t>FDLM-CPS-AG-112-2023 (88845)</t>
  </si>
  <si>
    <t>FDLM-089-2023 (88845)</t>
  </si>
  <si>
    <t xml:space="preserve">https://community.secop.gov.co/Public/Tendering/OpportunityDetail/Index?noticeUID=CO1.NTC.4277622&amp;isFromPublicArea=True&amp;isModal=False
</t>
  </si>
  <si>
    <t>FDLM-113-2023 (89071)</t>
  </si>
  <si>
    <t>FDLM-IPMC-001-2023(89071)</t>
  </si>
  <si>
    <t xml:space="preserve">https://community.secop.gov.co/Public/Tendering/OpportunityDetail/Index?noticeUID=CO1.NTC.4212146&amp;isFromPublicArea=True&amp;isModal=False
</t>
  </si>
  <si>
    <t>FDLM-CPS-P-114-2023 (89027)</t>
  </si>
  <si>
    <t>FDLM-090-2023 (89027)</t>
  </si>
  <si>
    <t xml:space="preserve">https://community.secop.gov.co/Public/Tendering/OpportunityDetail/Index?noticeUID=CO1.NTC.4283086&amp;isFromPublicArea=True&amp;isModal=False
</t>
  </si>
  <si>
    <t>FDLM-115-2023 (89667)</t>
  </si>
  <si>
    <t>FDLM-CIA-005-2023 (89667)</t>
  </si>
  <si>
    <t>https://community.secop.gov.co/Public/Tendering/OpportunityDetail/Index?noticeUID=CO1.NTC.4294428&amp;isFromPublicArea=True&amp;isModal=False</t>
  </si>
  <si>
    <t>FDLM-CPS-AG-116-2023 (85504)</t>
  </si>
  <si>
    <t>FDLM-CPS-P-117-2023 (87847)</t>
  </si>
  <si>
    <t>FDLM-091-2023 (87847)</t>
  </si>
  <si>
    <t xml:space="preserve">https://community.secop.gov.co/Public/Tendering/OpportunityDetail/Index?noticeUID=CO1.NTC.4314282&amp;isFromPublicArea=True&amp;isModal=False
</t>
  </si>
  <si>
    <t>FDLM-CPS-P-118-2023 (89564)</t>
  </si>
  <si>
    <t>FDLM-092-2023 (89564)</t>
  </si>
  <si>
    <t xml:space="preserve">https://community.secop.gov.co/Public/Tendering/OpportunityDetail/Index?noticeUID=CO1.NTC.4315273&amp;isFromPublicArea=True&amp;isModal=False
</t>
  </si>
  <si>
    <t>FDLM-119-2023 (89062)</t>
  </si>
  <si>
    <t>FDLM-SAMC-002-2023 (89062)</t>
  </si>
  <si>
    <t xml:space="preserve">https://community.secop.gov.co/Public/Tendering/OpportunityDetail/Index?noticeUID=CO1.NTC.4262122&amp;isFromPublicArea=True&amp;isModal=False
</t>
  </si>
  <si>
    <t>FDLM-CPS-P-120-2023 (89530)</t>
  </si>
  <si>
    <t>FDLM-093-2023 (89530)</t>
  </si>
  <si>
    <t xml:space="preserve">https://community.secop.gov.co/Public/Tendering/OpportunityDetail/Index?noticeUID=CO1.NTC.4348764&amp;isFromPublicArea=True&amp;isModal=False
</t>
  </si>
  <si>
    <t>FDLM-CPS-P-121-2023 (88841)</t>
  </si>
  <si>
    <t>FDLM-094-2023 (88841)</t>
  </si>
  <si>
    <t xml:space="preserve">https://community.secop.gov.co/Public/Tendering/OpportunityDetail/Index?noticeUID=CO1.NTC.4324616&amp;isFromPublicArea=True&amp;isModal=False
</t>
  </si>
  <si>
    <t>FDLM-122-2023 (89727) (472-2023 )</t>
  </si>
  <si>
    <t xml:space="preserve">FDLM-CD-FUGA-01-2023 </t>
  </si>
  <si>
    <t>FDLM 123-2023 (89374)</t>
  </si>
  <si>
    <t xml:space="preserve">FDLM-BM-004-2023 (89374)
</t>
  </si>
  <si>
    <t>https://community.secop.gov.co/Public/Tendering/ContractNoticePhases/View?PPI=CO1.PPI.24575090&amp;isFromPublicArea=True&amp;isModal=False</t>
  </si>
  <si>
    <t>FDLM-124-2023 (90015)</t>
  </si>
  <si>
    <t>FDLM-CD-006-2023 (90015)</t>
  </si>
  <si>
    <t xml:space="preserve">https://community.secop.gov.co/Public/Tendering/OpportunityDetail/Index?noticeUID=CO1.NTC.4390789&amp;isFromPublicArea=True&amp;isModal=False
</t>
  </si>
  <si>
    <t>FDLM-125-2023 (90005)</t>
  </si>
  <si>
    <t>FDLM-CD-008-2023 (90005)</t>
  </si>
  <si>
    <t xml:space="preserve">https://community.secop.gov.co/Public/Tendering/OpportunityDetail/Index?noticeUID=CO1.NTC.4389971&amp;isFromPublicArea=True&amp;isModal=False
</t>
  </si>
  <si>
    <t>PDD</t>
  </si>
  <si>
    <t>No. Programa</t>
  </si>
  <si>
    <t>Programa</t>
  </si>
  <si>
    <t>Acuerdo 761 2020</t>
  </si>
  <si>
    <t>Un Nuevo Contrato Social y Ambiental para la Bogotá del Siglo XXI</t>
  </si>
  <si>
    <t>Subsidios y transferencias para la equidad</t>
  </si>
  <si>
    <t>Propósito 1: Hacer un nuevo contrato social para incrementar la inclusión social, productiva y política</t>
  </si>
  <si>
    <t>Pag. 51</t>
  </si>
  <si>
    <t>Igualdad de oportunidades y desarrollo de capacidades para las mujeres</t>
  </si>
  <si>
    <t>Movilidad social integral</t>
  </si>
  <si>
    <t>Prevención de la exclusión por razones étnicas, religiosas, sociales, políticas y de orientación sexual</t>
  </si>
  <si>
    <t>Promoción de la igualdad, el desarrollo de capacidades y el reconocimiento de las mujeres</t>
  </si>
  <si>
    <t>Sistema Distrital de Cuidado</t>
  </si>
  <si>
    <t>Mejora de la gestión de instituciones de salud</t>
  </si>
  <si>
    <t>Prevención y atención de maternidad temprana</t>
  </si>
  <si>
    <t>Prevención y cambios para mejorar la salud de la población</t>
  </si>
  <si>
    <t>Salud para la vida y el bienestar</t>
  </si>
  <si>
    <t>Salud y bienestar para niñas y niños</t>
  </si>
  <si>
    <t>Educación inicial: Bases sólidas para la vida.</t>
  </si>
  <si>
    <t>Educación para todos y todas: acceso y permanencia con equidad y énfasis en educación rural</t>
  </si>
  <si>
    <t>Formación integral: más y mejor tiempo en los colegios</t>
  </si>
  <si>
    <t>Plan Distrital de Lectura, Escritura y Oralidad: "Leer para la vida"</t>
  </si>
  <si>
    <t>Transformación pedagógica y mejoramiento de la gestión educativa. Es con los maestros y maestras.</t>
  </si>
  <si>
    <t>Jóvenes con capacidades: Proyecto de vida para la ciudadanía, la innovación y el trabajo del siglo XXI</t>
  </si>
  <si>
    <t>Cierre de brechas para la inclusión productiva urbano rural</t>
  </si>
  <si>
    <t>Vivienda y entornos dignos en el territorio urbano y rural</t>
  </si>
  <si>
    <t>Bogotá, referente en cultura, deporte, recreación y actividad física, con parques para el desarrollo y la salud</t>
  </si>
  <si>
    <t>Creación y vida cotidiana: Apropiación ciudadana del arte, la cultura y el patrimonio, para la democracia cultural</t>
  </si>
  <si>
    <t>Transformación cultural para la conciencia ambiental y el cuidado de la fauna doméstica</t>
  </si>
  <si>
    <t>Bogotá rural</t>
  </si>
  <si>
    <t>Bogotá región emprendedora e innovadora</t>
  </si>
  <si>
    <t>Bogotá región productiva y competitiva</t>
  </si>
  <si>
    <t>Bogotá - región, el mejor destino para visitar</t>
  </si>
  <si>
    <t>Cambio cultural para la gestión de la crisis climática</t>
  </si>
  <si>
    <t>Propósito 2 : Cambiar Nuestros Hábitos de Vida para Reverdecer a Bogotá y Adaptarnos y Mitigar la Crisis Climática</t>
  </si>
  <si>
    <t>Bogotá protectora de sus recursos naturales</t>
  </si>
  <si>
    <t>Asentamientos y entornos protectores</t>
  </si>
  <si>
    <t>Eficiencia en la atención de emergencias</t>
  </si>
  <si>
    <t xml:space="preserve"> Protección y valoración del patrimonio tangible e intangible en Bogotá y la región</t>
  </si>
  <si>
    <t>Revitalización urbana para la competitividad</t>
  </si>
  <si>
    <t>Más árboles y más y mejor espacio público</t>
  </si>
  <si>
    <t>Bogotá protectora de los animales</t>
  </si>
  <si>
    <t>Manejo y prevención de contaminación</t>
  </si>
  <si>
    <t>Manejo y saneamiento de los cuerpos de agua</t>
  </si>
  <si>
    <t>Provisión y mejoramiento de servicios públicos</t>
  </si>
  <si>
    <t>Ecoeficiencia, reciclaje, manejo de residuos e inclusión de la población recicladora</t>
  </si>
  <si>
    <t>Bogotá territorio de paz y atención integral a las víctimas del conflicto armado</t>
  </si>
  <si>
    <t>Propósito 3: Inspirar confianza y legitimidad para vivir sin miedo y ser epicentro de cultura ciudadana, paz y reconciliación</t>
  </si>
  <si>
    <t>Más mujeres viven una vida libre de violencias, se sienten seguras y acceden con confianza al sistema de justicia</t>
  </si>
  <si>
    <t>Sin machismo ni violencias contra las mujeres, las niñas y los niños</t>
  </si>
  <si>
    <t>Conciencia y cultura ciudadana para la seguridad, la convivencia y la construcción de confianza</t>
  </si>
  <si>
    <t>Cultura ciudadana para la confianza, la convivencia y la participación desde la vida cotidiana</t>
  </si>
  <si>
    <t>Autoconciencia, respeto y cuidado en el espacio público</t>
  </si>
  <si>
    <t>Espacio público más seguro y construido colectivamente</t>
  </si>
  <si>
    <t>Atención a jóvenes y adultos infractores con impacto en su proyecto de vida</t>
  </si>
  <si>
    <t>Calidad de Vida y Derechos de la Población privada de la libertad</t>
  </si>
  <si>
    <t>Plataforma institucional para la seguridad y justicia</t>
  </si>
  <si>
    <t>Movilidad segura, sostenible y accesible</t>
  </si>
  <si>
    <t>Propósito 4: Hacer de Bogotá Región un modelo de movilidad multimodal, incluyente y sostenible</t>
  </si>
  <si>
    <t>Red de metros</t>
  </si>
  <si>
    <t>Gobierno Abierto</t>
  </si>
  <si>
    <t>Propósito 5: Construir Bogotá - Región con gobierno abierto, transparente y ciudadanía consciente</t>
  </si>
  <si>
    <t>Integración regional, distrital y local</t>
  </si>
  <si>
    <t>Información para la toma de decisiones</t>
  </si>
  <si>
    <t>Transformación digital y gestión de TIC para un territorio inteligente</t>
  </si>
  <si>
    <t>Fortalecimiento de cultura ciudadana y su institucionalidad</t>
  </si>
  <si>
    <t>Gestión pública efectiva</t>
  </si>
  <si>
    <t>Gestión pública local</t>
  </si>
  <si>
    <t>Modalidad de Selección</t>
  </si>
  <si>
    <t>afectacion</t>
  </si>
  <si>
    <t>Concurso de méritos</t>
  </si>
  <si>
    <t>Funcionamiento</t>
  </si>
  <si>
    <t>Persona Jurídica</t>
  </si>
  <si>
    <t>Contratación mínima cuantia</t>
  </si>
  <si>
    <t>Operación</t>
  </si>
  <si>
    <t>Unión Temporal</t>
  </si>
  <si>
    <t>Selección abreviada</t>
  </si>
  <si>
    <t>Consorcio</t>
  </si>
  <si>
    <t>Licitación pública</t>
  </si>
  <si>
    <t>Sociedad con objeto único</t>
  </si>
  <si>
    <t>Otros</t>
  </si>
  <si>
    <t>Persona jurídica extranjera</t>
  </si>
  <si>
    <t>Régimen especial</t>
  </si>
  <si>
    <t>Sin ánimo de lucro</t>
  </si>
  <si>
    <t>Cabildo indígena</t>
  </si>
  <si>
    <t>Consejo comunitario de las comunidades negras</t>
  </si>
  <si>
    <t>Organizaciones de segundo nivel</t>
  </si>
  <si>
    <t xml:space="preserve">Subasta inversa </t>
  </si>
  <si>
    <t>Formas o expresiones organizativas, afrocolombianas, raizales y palenqueras</t>
  </si>
  <si>
    <t>Bolsas de productos</t>
  </si>
  <si>
    <t xml:space="preserve">Organizaciones de base de comunidades negras </t>
  </si>
  <si>
    <t xml:space="preserve">Acuerdo marco de precios </t>
  </si>
  <si>
    <t>Asociaciones de autoridades tradicionales indígenas</t>
  </si>
  <si>
    <t xml:space="preserve">Selección abreviada por menor cuantía </t>
  </si>
  <si>
    <t>contratacion directa</t>
  </si>
  <si>
    <t>Urgencia manifiesta</t>
  </si>
  <si>
    <t>Contratación de empréstitos</t>
  </si>
  <si>
    <t>Contratos interadministrativos</t>
  </si>
  <si>
    <t xml:space="preserve">Contratación de bienes y servicios en el sector Defensa </t>
  </si>
  <si>
    <t>SECTOR</t>
  </si>
  <si>
    <t>Contratos para el desarrollo de actividades científicas y tecnológicas</t>
  </si>
  <si>
    <t>Gestión Pública</t>
  </si>
  <si>
    <t>Contratos de encargo fiduciario que celebren las entidades territoriales cuando inician el Acuerdo de Reestructuración de Pasivos</t>
  </si>
  <si>
    <t>Gobierno</t>
  </si>
  <si>
    <t>Cuando no exista pluralidad de oferentes en el mercado</t>
  </si>
  <si>
    <t>Hacienda</t>
  </si>
  <si>
    <t>Planeación</t>
  </si>
  <si>
    <t>El arrendamiento o adquisición de inmuebles</t>
  </si>
  <si>
    <t>Desarrollo Económico, Industria y Turismo</t>
  </si>
  <si>
    <t>Contratación de bienes y servicios de la Dirección Nacional de Inteligencia (DNI)</t>
  </si>
  <si>
    <t>Educación</t>
  </si>
  <si>
    <t>Salud</t>
  </si>
  <si>
    <t>Integración Social</t>
  </si>
  <si>
    <t>Decreto 92 de 2017</t>
  </si>
  <si>
    <t>Cultura, Recreación y Deporte</t>
  </si>
  <si>
    <t>No aplica</t>
  </si>
  <si>
    <t>Ambiente</t>
  </si>
  <si>
    <t>Movilidad</t>
  </si>
  <si>
    <t>SECOP I</t>
  </si>
  <si>
    <t>Hábitat</t>
  </si>
  <si>
    <t>SECOP II</t>
  </si>
  <si>
    <t>Mujeres</t>
  </si>
  <si>
    <t>Seguridad, Convivencia y Justicia</t>
  </si>
  <si>
    <t>Bogotá Mejor para Todos</t>
  </si>
  <si>
    <t>Gestión Juridíca</t>
  </si>
  <si>
    <t>descentralizado territorialmente</t>
  </si>
  <si>
    <t>16 - AL</t>
  </si>
  <si>
    <t>Celebrado o por iniciar</t>
  </si>
  <si>
    <t>Plan de desarrollo distrital</t>
  </si>
  <si>
    <t>Terminado</t>
  </si>
  <si>
    <t>Liquidado</t>
  </si>
  <si>
    <t>Tipo</t>
  </si>
  <si>
    <t>Obra pública</t>
  </si>
  <si>
    <t>Consultoría</t>
  </si>
  <si>
    <t>Interventoría</t>
  </si>
  <si>
    <t>Compraventa de bienes muebles</t>
  </si>
  <si>
    <t>Compraventa de bienes inmuebles</t>
  </si>
  <si>
    <t>Arrendamiento de bienes muebles</t>
  </si>
  <si>
    <t>Arrendamiento de bienes inmuebles</t>
  </si>
  <si>
    <t>Seguro</t>
  </si>
  <si>
    <t>Suministro</t>
  </si>
  <si>
    <t>Empréstitos</t>
  </si>
  <si>
    <t>Fiducia mercantil o encargo fiduciario</t>
  </si>
  <si>
    <t xml:space="preserve">Concesión </t>
  </si>
  <si>
    <t>Convenios de cooperacion</t>
  </si>
  <si>
    <t>Convenios/Contratos interadministrativos</t>
  </si>
  <si>
    <t xml:space="preserve">Convenios de apoyo o convenios de asociación </t>
  </si>
  <si>
    <t>Convenios solidarios</t>
  </si>
  <si>
    <t>Asociaciones Público Privadas</t>
  </si>
  <si>
    <t>Otros gastos</t>
  </si>
  <si>
    <t>https://www.contratos.gov.co/consultas/detalleProceso.do?numConstancia=23-22-64191&amp;g-recaptcha-response=03AL8dmw9OXJOCe3Z-VuSCo-tgqn9VB5zPOnPsenQqJf0dI9BaIW_M4bwDD1FBWJlHUHDCnvlXy_dtwvdina_4DvabIt_7DID2vH8sWkoeJ0WtvMaZidgGG8x8vUWX7c0RFEbcu5qb9v8pht3woiZlumwzHP2zZsSTRmMzUFoV1gGQzDsF-JYKG5W6_xvO3JNr2jcV9Uzc8YLbKR08rZGLJrfPO4on4gJWyHt5DZm3ePUVn1FgHOIx_h9OoJjLYXFJOh7IjKpxjmRhjU_J-68KhIZxBKb_w95YKWT0pObS87_-hChsSxH9eHwiPuM1k3y4dYlL2Uyj3biVi7Gy608Jn_V8fEL87RWgZr47_tNHufCaKA7fgHMe6cYGrWuiFLlXgyhreWWA-TCrxebe436ngdKiqH_iRBKNRzSThXiT9mCYVXBHqNWuurjieILiSRuUgYmpUDPYpHZArczyfSJYQgXadd8j9PIJo2H1y_iHczBuObDGGKmA4KChJQrX1hNIuBbGZT3wltWLR9euyY4egYJzkhjNNj-zGo4alycZTxLHArUZfDk6gFBlehfPQweDr1BOQYWv0m1B</t>
  </si>
  <si>
    <t>PRESTAR LOS SERVICIOS PROFESIONALES ADMINISTRATIVOS AL FONDO DE DESARROLLO LOCAL EN EL FORTALECIMIENTO DE LAS ETAPAS DE LA GESTION PUBLICA CONTRACTUAL, EN CUMPLIMIENTO DEL PLAN DE DESARROLLO LOCAL VIGENTE</t>
  </si>
  <si>
    <t>PRESTAR LOS SERVICIOS PROFESIONALES DE ABOGADO ESPECIALIZADO, PARA APOYAR LA GESTIÓN TRANSVERSAL DEL DESPACHO DEL ALCALDE DE LA LOCALIDAD DE LOS MÁRTIRES, EN LA IMPLEMENTACIÓN DEL PLAN DE DESARROLLO LOCAL VIGENTE</t>
  </si>
  <si>
    <t>PRESTACION DE SERVICIOSPROFESIONALES ESPECIALIZADOS AL FONDO DE DESARROLLO LOCAL DE LOS MARTIRES ENAPOYO AL DESARROLLO Y SEGUIMIENTO DE LA LÍNEA ESTRATÉGICA Y EL ACOMPAÑAMIENTOPARA EL CUMPLIMIENTO DE LAS FUNCIONES DEL ALCALDE LOCAL</t>
  </si>
  <si>
    <t xml:space="preserve"> PRESTAR SERVICIOS PROFESIONALES ESPECIALIZADOS AL ÁREA POLICIVA DE LA ALCALDÍA LOCAL DE LOS MÁRTIRES, PARA ADELANTAR TRÁMITES, PROCEDIMIENTOS Y LINEAMIENTOS EN MATERIA JURÍDICA QUE PERMITAN GARANTIZAR EL CUMPLIMIENTO DE LAS METAS ESTABLECIDAS EN EL PLAN DE DESARROLLO LOCAL VIGENTE.</t>
  </si>
  <si>
    <t>PRESTAR SERVICIOS PROFESIONALES ÁREA POLICIVA DE LA ALCALDÍA LOCAL DE LOS MÁRTIRES, PARA APOYAR JURÍDICAMENTE LA EJECUCIÓN DE LAS ACCIONES REQUERIDAS PARA LA DEPURACIÓN DE LAS ACTUACIONES ADMINISTRATIVAS QUE CURSAN EN LA ALCALDÍA LOCAL, ASÍ COMO EL SEGUIMIENTO AL COBRO COACTIVO Y PERSUASIVO, INFORMES MENSUALES DE SIVICOF, MANEJO DEL SISTEMA SICO Y RESPUESTA A TUTELAS QUE LE SEAN ASIGNADOS</t>
  </si>
  <si>
    <t>PRESTAR LOS SERVICIOS PROFESIONALES COMO APOYO JURÍDICO DEL PROYECTO 2060, QUE GARANTICE LA ADECUADA ESTRUCTURACIÓN DEL PROCESO PRECONTRACTUAL Y CONTRACTUAL RELATIVOS AL PROYECTO 2060 DE LA VIGENCIA FISCAL 2023, ASÍ COMO EL APOYO A LA EJECUCIÓN DEL CONTRATO A TRAVÉS DEL CUAL SE EJECUTE LA RESPECTIVA META PLAN DE DESARROLLO Y OBJETIVOS DEL PROYECTO DE INVERSIÓN, Y DEL CONTRATO EN EJECUCIÓN VIGENCIA.</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</si>
  <si>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t>
  </si>
  <si>
    <t>PRESTAR LOS SERVICIOS PROFESIONALES ADMINISTRATIVOS AL FONDO DE DESARROLLO LOCAL EN EL FORTALECIMIENTO DE LAS ETAPAS DE LA GESTION PUBLICA CONTRACTUAL, EN CUMPLIMIENTO DEL PLAN DE DESARROLLO LOCAL VIGENTE.</t>
  </si>
  <si>
    <t>PRESTACIÓN DE SERVICIOS DE APOYO A LA GESTIÓN CON EL FIN DE REALIZAR ACTIVIDADES PROPIAS DEL ÁREA DE GESTIÓN POLICIVA Y JURÍDICA</t>
  </si>
  <si>
    <t>PRESTACIÓN DE SERVICIOS PROFESIONALES AL FONDO DE DESARROLLO LOCAL EN EL FORTALECIMIENTO DE LAS ETAPAS DE LA GESTIÓN PÚBLICA CONTRACTUAL, EN CUMPLIMIENTO DEL PLAN DE DESARROLLO LOCAL VIGENTE</t>
  </si>
  <si>
    <t>PRESTAR LOS SERVICIOS PROFESIONALES PARA APOYAR AL DESPACHO DEL ALCALDE LOCAL DE LOS MÁRTIRES CON EL SEGUIMIENTO A REQUERIMIENTOS DE ENTES DE CONTROL, CIUDADANÍA, ENTIDADES, DERECHOS DE PETICIÓN, PLAN DE GESTIÓN INSTITUCIONAL, PLANES DE MEJORA Y CONEXOS.</t>
  </si>
  <si>
    <t>PRESTAR SUS SERVICIOS PROFESIONALES PARA APOYAR A LOS RESPONSABLES E INTEGRANTES DE LOS PROCESOS EN LA IMPLEMENTACIÓN DE HERRAMIENTAS DEL ÁREA DE GESTIÓN DEL DESARROLLO, SIGUIENDO LOS LINEAMIENTOS METODOLÓGICOS ESTABLECIDOS POR EL FDLM, EN CUMPLIMIENTO DEL PLAN DE DESARROLLO LOCAL VIGENTE.</t>
  </si>
  <si>
    <t>APOYAR JURIDICAMENTE AL FONDO DE DESARROLLO LOCAL DE LOS MARTIRES EN LA IMPLEMENTACION DE ACUERDOS, PLANES Y PROGRAMAS QUE PROMUEVAN LA CONVIVENCIA ARMÓNICA ENTRE LA CIUDADANÍA Y LOS VENDEDORES INFORMALES Y ESTACIONARIOS, ORIENTADOS A LA SOLUCIÓN DE LOS CONFLICTOS DEL ESPACIO PÚBLICO IDENTIFICADOS POR LAS ALCALDÍAS LOCALES, ASI COMO LAS DEMAS ACCIONES REQUERIDAS QUE PERMITAN GARANTIZAR EL CUMPLIMIENTO DE LAS METAS ESTABLECIDAS EN EL PLAN DE DESARROLLO LOCAL VIGENTE</t>
  </si>
  <si>
    <t>PRESTAR SERVICIOS PROFESIONALES ÁREA POLICIVA DE LA ALCALDÍA LOCAL DE LOS MÁRTIRES, PARA APOYAR JURÍDICAMENTE LA EJECUCIÓN DE LAS ACCIONES REQUERIDAS PARA LA DEPURACIÓN DE LAS ACTUACIONES ADMINISTRATIVAS QUE CURSAN EN LA ALCALDÍA LOCAL, ASI COMO ADELANTAR TRÁMITES, PROCEDIMIENTOS Y LINEAMIENTOS EN MATERIA JURÍDICA QUE PERMITAN GARANTIZAR EL CUMPLIMIENTO DE LAS METAS ESTABLECIDAS EN EL PLAN DE DESARROLLO LOCAL VIGENTE</t>
  </si>
  <si>
    <t>PRESTAR SERVICIOS PROFESIONALES ESPECIALIZADOS PARA GESTIÓN DE LOS ASUNTOS CONCERNIENTES CON LA SEGURIDAD CIUDADANA, CONVIVENCIA Y PREVENCIÓN DE CONFLICTOS, VIOLENCIAS Y DELITOS EN LA LOCALIDAD DE LOS MÁRTIRES, DE CONFORMIDAD CON EL MARCO NORMATIVO APLICABLE EN LA MATERIA.</t>
  </si>
  <si>
    <t>PRESTAR SUS SERVICIOS PROFESIONALES PARA APOYAR JURÍDICAMENTE LA EJECUCIÓN DE LAS ACCIONES REQUERIDAS PARA LA DEPURACIÓN DE LAS ACTUACIONES ADMINISTRATIVAS QUE CURSAN EN LA ALCALDÍA LOCAL DE LOS MÁRTIRES</t>
  </si>
  <si>
    <t>LIDERAR Y GARANTIZAR LA IMPLEMENTACIÓN Y SEGUIMIENTO DE LOS PROCESOS Y PROCEDIMIENTOS DEL SERVICIO SOCIAL.</t>
  </si>
  <si>
    <t xml:space="preserve">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
</t>
  </si>
  <si>
    <t>PRESTACIÓN DE SERVICIOS PROFESIONALES AL FONDO DE DESARROLLO LOCAL EN EL FORTALECIMIENTO DE LAS ETAPAS DE LA GESTIÓN PUBLICA CONTRACTUAL, EN CUMPLIMIENTO DEL PLAN DE DESARROLLO LOCAL VIGENT</t>
  </si>
  <si>
    <t>PRESTAR LOS SERVICIOS PROFESIONALES COMO APOYO AL ÁREA DE GESTIÓN DEL DESARROLLO, PARA EL FORTALECIMIENTO PRESUPUESTAL Y CONTABLE, EN EL CUMPLIMIENTO DEL PLAN DE DESARROLLO LOCAL VIGENTE</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</si>
  <si>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t>
  </si>
  <si>
    <t>PRESTAR LOS SERVICIOS DE APOYO A GESTIÓN EN LAS DIFERENTES LABORES ADMINISTRATIVAS QUE SURJAN DE LAS ACTIVIDADES DE LA JUNTA ADMINISTRADORA LOCAL DE LOS MÁRTIRES.</t>
  </si>
  <si>
    <t>PRESTACIÓN DE SERVICIOS PROFESIONALES PARA LA REALIZACIÓN DE ACTIVIDADES Y ESTRATEGIAS RELACIONADAS CON EL PROYECTO 2060 EN LA IMPLEMENTACIÓN DE APOYOS A MIPYMES Y/O EMPRENDIMIENTOS EN LOS PROCESOS DE RECONVERSIÓN HACIA ACTIVIDADES SOSTENIBLES</t>
  </si>
  <si>
    <t>PRESTAR LOS SERVICIOS PROFESIONALES PARA LA FORMULACIÓN PRE CONTRACTUAL PARTICIPATIVA, APOYO A LA SUPERVISIÓN, SEGUIMIENTO, ACOMPAÑAMIENTO, ATENCIÓN Y EVALUACIÓN DE LOS PROYECTOS E INSTANCIAS DE ARTICULACIÓN INTERINSTITUCIONAL Y PARTICIPACIÓN LOCAL QUE SE REQUIERAN EN EL PROYECTO 2077 TERRITORIOS DIVERSOS Y LIBRES DE VIOLENCIA.</t>
  </si>
  <si>
    <t>PRESTAR LOS SERVICIOS PROFESIONALES PARA APOYAR A LA ALCALDÍA LOCAL DE LOS MÁRTIRES, EN LA ARTICULACIÓN, ACOMPAÑAMIENTO Y SEGUIMIENTO DEL PROYECTO CUIDADO Y PROTECCIÓN DE ANIMALES EN EL TERRITORIO</t>
  </si>
  <si>
    <t>PRESTAR LOS SERVICIOS PROFESIONALES ESPECIALIZADOS QUE GARANTICEN LA LABOR DE COORDINACIÓN DEL
PROYECTO 2060, QUE GARANTICE LA ADECUADA ESTRUCTURACIÓN DEL PROCESO
PRECONTRACTUAL Y CONTRACTUAL RELATIVOS AL PROYECTO 2060 DE LA VIGENCIA
FISCAL 2023, ASÍ COMO EL APOYO A LA EJECUCIÓN DEL CONTRATO A TRAVÉS DEL CUAL SE
EJECUTE LA RESPECTIVA META PLAN DE DESARROLLO Y OBJETIVOS DEL PROYECTO DE
INVERSIÓN, Y DEL CONTRATO EN EJECUCIÓN VIGENCIA FISCAL 2022</t>
  </si>
  <si>
    <t>PRESTAR LOS SERVICIOS PROFESIONALES QUE GARANTICEN EL ADECUADO SEGUIMIENTO FÍSICO FINANCIERO A LA TRANSFERENCIA MONETARIA POR CONCEPTO DE INGRESO MÍNIMO GARANTIZADO, EN EL MARCO DEL PROGRAMA BOGOTÁ SOLIDARIA</t>
  </si>
  <si>
    <t>PRESTAR SUS SERVICIOS PROFESIONALES PARA EL APOYO Y SEGUIMIENTO DE LOS PROYECTOS DE INVERSIÓN DE LA ALCALDÍA DE LOS MÁRTIRES RELACIONADAS CON EL SECTOR SALUD, EN CUMPLIMIENTO DEL PLAN DE DESARROLLO LOCAL VIGENTE.</t>
  </si>
  <si>
    <t>PRESTAR SUS SERVICIOS COMO PERSONAL DE APOYO EN LA CONDUCCIÓN DEL VEHÍCULO DE PROPIEDAD DEL FONDO DE DESARROLLO LOCAL DE LOS MÁRTIRES, ASIGNADO A DESPACHO.</t>
  </si>
  <si>
    <t>APOYAR TÉCNICAMENTE LA REALIZACIÓN DE ACUERDOS QUE PROMUEVAN LA CONVIVENCIA ARMÓNICA ENTRE LA CIUDADANÍA Y LOS VENDEDORES INFORMALES Y ESTACIONARIOS, ORIENTADOS A LA SOLUCIÓN DE LOS CONFLICTOS DEL ESPACIO PÚBLICO IDENTIFICADOS POR LAS ALCALDÍAS LOCALES, ASI COMO APOYAR TÉCNICAMENTE LAS DISTINTAS ETAPAS DE LOS PROCESOS DE COMPETENCIA DE LA ALCALDÍA LOCAL Y/O INSPECCIONES DE POLICÍA PARA LA DEPURACIÓN DE ACTUACIONES ADMINISTRATIVAS Y/O QUERELLAS</t>
  </si>
  <si>
    <t>PRESTAR LOS SERVICIOS PROFESIONALES QUE GARANTICEN LA ADECUADA CONCERTACIÓN DE ACCIONES PARA LA ESTRUCTURACIÓN DEL PROCESO PRECONTRACTUAL Y CONTRACTUAL RELATIVOS AL PROYECTO 2084 DE LA VIGENCIA FISCAL 2023, ASÍ COMO EL APOYO A LA EJECUCIÓN DEL CONTRATO A TRAVÉS DEL CUAL SE EJECUTE LA RESPECTIVA META PLAN DE DESARROLLO Y OBJETIVOS DEL PROYECTO DE INVERSIÓN.</t>
  </si>
  <si>
    <t>PRESTAR SUS SERVICIOS PROFESIONALES DE APOYO EN LA FORMULACIÓN, EVALUACIÓN Y SEGUIMIENTO DE LAS INSTANCIAS DE PARTICIPACIÓN LOCALES, ASÍ COMO DE LOS PROYECTOS DE INVERSIÓN Y DEMÁS ACTIVIDADES RELACIONADAS CON EL ÁREA DE GESTIÓN DEL DESARROLLO LOCAL</t>
  </si>
  <si>
    <t>PRESTAR LOS SERVICIOS COMO PROFESIONAL ESPECIALIZADO AL DESPACHO DEL ALCALDE EN LA GESTIÓN PÚBLICA PRECONTRACTUAL, CONTRACTUAL Y POST CONTRACTUAL QUE SE REQUIERA EN CUMPLIMIENTO DEL PLAN DE DESARROLLO LOCAL.</t>
  </si>
  <si>
    <t>PRESTAR SUS SERVICIOS PROFESIONALES ESPECIALIZADOS PARA FORTALECER TÉCNICAMENTE EL ÁREA DE GESTIÓN DEL DESARROLLO LOCAL DE LA LOCALIDAD DE LOS MÁRTIRES, EN CUMPLIMIENTO DEL PLAN DE DESARROLLO LOCAL VIGENTE</t>
  </si>
  <si>
    <t>PRESTAR LOS SERVICIOS PROFESIONALES PARA ACOMPAÑAR LA FORMULACIÓN, EJECUCIÓN, SEGUIMIENTO Y MEJORA CONTINÚA DE LAS HERRAMIENTAS QUE CONFORMAN LA GESTIÓN AMBIENTAL INSTITUCIONAL DE LA ALCALDÍA LOCAL - PIGA</t>
  </si>
  <si>
    <t>APOYAR ADMINISTRATIVA Y ASISTENCIALMENTE AL DESPACHO DEL ALCALDE LOCAL DE LOS MARTIRES</t>
  </si>
  <si>
    <t>PRESTAR SERVICIOS PROFESIONALES EN LOS PROYECTOS QUE TIENEN POR OBJETO LA CONSTRUCCIÓN, REHABILITACIÓN Y MANTENIMIENTO DE LA INFRAESTRUCTURA VIAL Y ESPACIO PÚBLICO DE LA LOCALIDAD DE LOS MÁRTIRES</t>
  </si>
  <si>
    <t>PRESTAR LOS SERVICIOS DE APOYO PROFESIONAL A LA JUNTA ADMINISTRADORA LOCAL DE LOS MÁRTIRES</t>
  </si>
  <si>
    <t>PRESTAR LOS SERVICIOS PROFESIONALES QUE GARANTICEN LA REALIZACIÓN DE LAS ETAPAS PRECONTRACTUAL, CONTRACTUAL Y POSTCONTRACTUAL DEL PROYECTO 2093, VIGENCIA FISCAL 2023, Y CONSECUENTEMENTE COADYUVEN AL CUMPLIMIENTO DE LAS METAS DEL PLAN DE DESARROLLO LOCAL ASOCIADAS A DICHO PROYECTO DE INVERSIÓN, Y APOYAR LAS LABORES DE SUPERVISIÓN Y LIQUIDACIÓN DE CONTRATOS SUSCRITOS CON CARGO AL MISMO PROYECTO</t>
  </si>
  <si>
    <t xml:space="preserve">
SE OBLIGA CON EL FONDO DE DESARROLLO LOCAL DE LOS MÁRTIRES A PRESTAR SUS SERVICIOS DE APOYO A LA GESTIÓN TERRITORIAL EN LOS TEMAS DE SEGURIDAD Y CONVIVENCIA CIUDADANA; EN EL MARCO DEL PROYECTO 2083
</t>
  </si>
  <si>
    <t>PRESTAR SUS SERVICIOS COMO PERSONAL DE APOYO EN LA CONDUCCIÓN DE LOS VEHÍCULOS LIVIANOS O PESADOS DE PROPIEDAD DEL FONDO DE DESARROLLO LOCAL DE LOS MÁRTIRES</t>
  </si>
  <si>
    <t>PRESTAR LOS SERVICIOS DE APOYO A LA GESTIÓN PARA LA EJECUCIÓN DEL PROYECTO 2060 COMO PERSONAL TÉCNICO PARA EL SEGUIMIENTO DEL PROYECTO DE INVERSIÓN LOCALIDAD EMPRENDEDORA Y SOSTENIBLE DE LA VIGENCIA FISCAL 2023.</t>
  </si>
  <si>
    <t>PRESTAR LOS SERVICIOS DE APOYO LOGÍSTICO EN LAS DIFERENTES TAREAS DE BODEGAJE, TRASLADOS, MONTAJES Y DEMÁS ACTIVIDADES RELACIONADAS A CARGO DE LA ALCALDÍA LOCAL DE LOS MÁRTIRES</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</si>
  <si>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t>
  </si>
  <si>
    <t>PRESTAR LOS SERVICIOS DE APOYO A LA GESTIÓN PARA LA EJECUCIÓN DEL PROYECTO 2060 COMO PERSONAL TÉCNICO PARA EL SEGUIMIENTO DEL PROYECTO DE INVERSIÓN LOCALIDAD EMPRENDEDORA Y SOSTENIBLE DE LA VIGENCIA FISCAL 2023</t>
  </si>
  <si>
    <t>APOYAR ASISTENCIALMENTE EN LAS ETAPAS DE LA GESTIÓN PÚBLICA CONTRACTUAL, EN CUMPLIMIENTO DEL PLAN DE DESARROLLO LOCAL VIGENTE</t>
  </si>
  <si>
    <t>APOYAR JURIDICAMENTE AL FONDO DE DESARROLLO LOCAL DE LOS MARTIRES EN LA IMPLEMENTACION DE ACUERDOS, PLANES Y PROGRAMAS QUE PROMUEVAN LA CONVIVENCIA ARMÓNICA ENTRE LA CIUDADANÍA Y LOS VENDEDORES INFORMALES Y ESTACIONARIOS, ORIENTADOS A LA SOLUCIÓN DE LOS CONFLICTOS DEL ESPACIO PÚBLICO IDENTIFICADOS POR LAS ALCALDÍAS LOCALES, ASI COMO LAS DEMAS ACCIONES REQUERIDAS QUE PERMITAN GARANTIZAR EL CUMPLIMIENTO DE LAS METAS ESTABLECIDAS EN EL PLAN DE DESARROLLO LOCAL VIGENTE.</t>
  </si>
  <si>
    <t xml:space="preserve">
PRESTAR LOS SERVICIOS PROFESIONALES QUE GARANTICEN LA REALIZACIÓN DE LAS ETAPAS PRECONTRACTUAL, CONTRACTUAL Y POSTCONTRACTUAL DEL PROYECTO 2075, VIGENCIA FISCAL 2023, Y CONSECUENTEMENTE COADYUVEN AL CUMPLIMIENTO DE LAS METAS DEL PLAN DE DESARROLLO LOCAL ASOCIADAS A DICHO PROYECTO DE INVERSIÓN
</t>
  </si>
  <si>
    <t>PRESTACIÓN DE SERVICIOS COMO APOYO PROFESIONAL ESPECIALIZADO EN LA GESTIÓN PÚBLICA PRECONTRACTUAL, CONTRACTUAL Y
POST CONTRACTUAL QUE SE REQUIERA EN CUMPLIMIENTO DEL PLAN DE DESARROLLO</t>
  </si>
  <si>
    <t>PRESTAR SUS SERVICIOS PROFESIONALES PARA APOYAR AL ALCALDE LOCAL EN LA PROMOCIÓN, ACOMPAÑAMIENTO, COORDINACIÓN Y ATENCIÓN DE LAS INSTANCIAS DE COORDINACIÓN INTERINSTITUCIONALES Y LAS INSTANCIAS DE PARTICIPACIÓN LOCALES, ASÍ COMO LOS PROCESO COMUNITARIOS EN LA LOCALIDAD, EN CUMPLIMIENTO DEL PLAN DE DESARROLLO LOCAL VIGENTE</t>
  </si>
  <si>
    <t>PRESTAR LOS SERVICIOS COMO APOYO ADMINISTRATIVO Y ASISTENCIAL EN EL ÁREA GESTIÓN DEL DESARROLLO, ADMINISTRATIVA Y FINANZAS, A LOS PROFESIONALES</t>
  </si>
  <si>
    <t>PRESTAR LOS SERVICIOS PROFESIONALES EN EN LOS PROYECTOS QUE TIENEN POR OBJETO LA CONSTRUCCIÓN, REHABILITACIÓN Y MANTENIMIENTO DE LA INFRAESTRUCTURA SOCIAL EN LO REFERENTE A PARQUES VECINALES Y ESPACIO PÚBLICO DE LA LOCALIDAD DE LOS MÁRTIRE</t>
  </si>
  <si>
    <t xml:space="preserve">APOYAR Y DAR SOPORTE TÉCNICO AL ADMINISTRADOR Y USUARIO FINAL DE LA RED DE SISTEMAS
Y TECNOLOGÍA E INFORMACIÓN DE LA ALCALDÍA LOCAL
</t>
  </si>
  <si>
    <t xml:space="preserve">
PRESTACION DE SERVICIOS PROFESIONALES AL FONDO DE DESARROLLO LOCAL DE LOS MARTIRES EN MATERIA DE CONTRATACION ESTATAL, EN CUMPLIMIENTO DEL PLAN DE DESARROLLO LOCAL VIGENTE.
</t>
  </si>
  <si>
    <t>PRESTAR LOS SERVICIOS PROFESIONALES COMO CONTADOR AL ÁREA DE GESTIÓN DEL DESARROLLO, PARA EL SEGUIMIENTO A LA EJECUCIÓN PRESUPUESTAL Y CONTABLE DEL FDLM</t>
  </si>
  <si>
    <t>PRESTAR SUS SERVICIOS DE APOYO A LA GESTIÓN TERRITORIAL EN LOS TEMAS DE SEGURIDAD Y CONVIVENCIA CIUDADANA; EN EL MARCO DEL PROYECTO 2083</t>
  </si>
  <si>
    <t>PRESTACIÓN DE SERVICIOS PROFESIONALES ESPECIALIZADOS PARA EL SEGUIMIENTO Y APOYO JURÍDICO DE LOS REQUERIMIENTOS QUE SEAN EFECTUADOS AL DESPACHO EN LA IMPLEMENTACIÓN DEL PLAN DE DESARROLLO LOCAL VIGENTE.</t>
  </si>
  <si>
    <t>PRESTAR LOS SERVICIOS ASISTENCIALES Y DE APOYO TERRITORIAL AL PROYECTO 2060 DE LA VIGENCIA FISCAL 2023.</t>
  </si>
  <si>
    <t>PRESTAR LOS SERVICIOS PROFESIONALES PARA EFECTUAR EL SEGUIMIENTO A LA FORMULACIÓN, EVALUACIÓN Y EJECUCIÓN DE LOS PROYECTOS DE INVERSIÓN E INSTANCIAS DE PARTICIPACIÓN EN EL MARCO DE LOS PRESUPUESTOS PARTICIPATIVOS DE LA LOCALIDAD DE LOS MÁRTIRES.</t>
  </si>
  <si>
    <t>PRESTAR LOS SERVICIOS DE APOYO TÉCNICO AL FONDO DE DESARROLLO LOCAL DE LOS MÁRTIRES EN LOS TEMAS DE SEGURIDAD CIUDADANA, CONVIVENCIA Y PREVENCIÓN DE CONFLICTIVIDADES, VIOLENCIAS Y DELITOS EN LA LOCALIDAD</t>
  </si>
  <si>
    <t>PRESTAR LOS SERVICIOS PROFESIONALES PARA LA FORMULACIÓN PRE CONTRACTUAL PARTICIPATIVA, APOYO A LA SUPERVISIÓN, SEGUIMIENTO, ACOMPAÑAMIENTO, ATENCIÓN Y EVALUACIÓN DE LOS PROYECTOS E INSTANCIAS DE ARTICULACIÓN INTERINSTITUCIONAL Y PARTICIPACIÓN LOCAL QUE SE REQUIERAN EN EL PROYECTO 2077 TERRITORIOS DIVERSOS Y LIBRES DE VIOLENCIA</t>
  </si>
  <si>
    <t>PRESTAR LOS SERVICIOS DE APOYO TÉCNICO EN LAS LABORES ADMINISTRATIVAS, QUE SE REQUIERAN EN EL ÁREA DE GESTIÓN DEL DESARROLLO DE LA ALCALDÍA LOCAL DE LOS MÁRTIRES</t>
  </si>
  <si>
    <t>APOYAR TÉCNICAMENTE LAS DISTINTAS ETAPAS DE LOS PROCESOS DE COMPETENCIA DE LA ALCALDÍA LOCAL Y/O INSPECCIONES DE POLICÍA PARA LA DEPURACIÓN DE ACTUACIONES ADMINISTRATIVAS Y/O QUERELLAS</t>
  </si>
  <si>
    <t>PRESTAR LOS SERVICIOS PROFESIONALES PARA LIDERAR LA EJECUCIÓN DEL PROYECTO 2077 DE PREVENCIÓN DE VIOLENCIA INTRAFAMILIAR, VIOLENCIA SEXUAL EN EL CONTEXTO FAMILIAR Y PROMOCIÓN DEL BUEN TRATO Y ENTORNO PROTECTORES PARA POBLACIONES EN SITUACIÓN DE RIESGO EN CUMPLIMIENTO DEL PLAN DE DESARROLLO LOCAL.</t>
  </si>
  <si>
    <t>APOYAR EN LAS TAREAS OPERATIVAS DE CARÁCTER ARCHIVÍSTICO DESARROLLADAS EN LA ALCALDÍA LOCAL PARA GARANTIZAR LA APLICACIÓN CORRECTA DE LOS PROCEDIMIENTOS TÉCNICOS</t>
  </si>
  <si>
    <t>PRESTAR LOS SERVICIOS PROFESIONALES COMO APOYO AL ÁREA DE GESTIÓN DEL DESARROLLO, PARA EL FORTALECIMIENTO PRESUPUESTAL Y CONTABLE, EN EL CUMPLIMIENTO DEL PLAN DE DESARROLLO LOCAL</t>
  </si>
  <si>
    <t>PRESTAR SUS SERVICIOS DE APOYO EN MATERIA DE PROMOCIÓN LOCAL DE LA PARTICIPACIÓN Y FORTALECIMIENTO DE LA SOCIEDAD CIVIL Y SUS ORGANIZACIONES SOCIALES, ASÍ COMO BRINDAR APOYO Y ACOMPAÑAMIENTO A LAS INSTANCIAS QUE IMPULSEN Y GARANTICEN EL DERECHO A LA PARTICIPACIÓN</t>
  </si>
  <si>
    <t xml:space="preserve">PRESTAR LOS SERVICIOS ASISTENCIALES A LOS ARCHIVOS DE GESTIÓN DE LA ENTIDAD EN LA IMPLEMENTACIÓN DE LOS PROCESOS DE LASIFICACIÓN, ORDENACIÓN, SELECCIÓN NATURAL, FOLIACIÓN, IDENTIFICACIÓN, LEVANTAMIENTO DE INVENTARIOS, ALMACENAMIENTO Y APLICACIÓN DE PROTOCOLOS DE ELIMINACIÓN Y TRANSFERENCIAS DOCUMENTALES  </t>
  </si>
  <si>
    <t>PRESTAR LOS SERVICIOS DE APOYO LOGÍSTICO EN LAS DIFERENTES TAREAS DE BODEGAJE, TRASLADOS, MONTAJES Y DEMÁS ACTIVIDADES RELACIONADAS A CARGO DE LA ALCALDÍA LOCAL DE LOS MÁRTIRES.</t>
  </si>
  <si>
    <t>PRESTAR SERVICIOS PROFESIONALES EN LOS PROYECTOS QUE TIENEN POR OBJETO LA ADECUACIÓN, REHABILITACIÓN Y MANTENIMIENTO DE LA CASA DE LA CULTURA DE LA LOCALIDAD DE LOS MÁRTIRES</t>
  </si>
  <si>
    <t>APOYAR LA FORMULACIÓN, GESTIÓN Y SEGUIMIENTO DE ACTIVIDADES ENFOCADAS A LA GESTIÓN AMBIENTAL EXTERNA, ENCAMINADAS A LA MITIGACIÓN DE LOS DIFERENTES IMPACTOS AMBIENTALES Y LA CONSERVACIÓN DE LOS RECURSOS NATURALES DE LA LOCALIDAD.</t>
  </si>
  <si>
    <t>APOYAR EL CUBRIMIENTO DE LAS ACTIVIDADES, CRONOGRAMAS Y AGENDA DE LA ALCALDÍA LOCAL A NIVEL INTERNO Y EXTERNO, ASÍ COMO LA GENERACIÓN DE CONTENIDOS PERIODÍSTICOS.</t>
  </si>
  <si>
    <t xml:space="preserve">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
</t>
  </si>
  <si>
    <t xml:space="preserve"> PRESTAR SUS SERVICIOS DE APOYO TERRITORIAL PARA LA IMPLEMENTACIÓN DE ACUERDOS QUE PROMUEVAN LA CONVIVENCIA ARMÓNICA ENTRE LA CIUDADANÍA Y LOS VENDEDORES INFORMALES Y ESTACIONARIOS, ORIENTADOS A LA SOLUCIÓN DE LOS CONFLICTOS DEL ESPACIO PÚBLICO IDENTIFICADOS POR LAS ALCALDÍAS LOCALES, ASÍ COMO EL APOYO AL ÁREA DE GESTIÓN POLICIVA Y JURÍDICA DE LA ALCALDÍA LOCAL DE LOS MÁRTIRES EN TEMAS DE ESPACIO PÚBLICO EN GENERAL.</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</si>
  <si>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t>
  </si>
  <si>
    <t xml:space="preserve">APOYAR TÉCNICAMENTE LAS DISTINTAS ETAPAS DE LOS PROCESOS DE COMPETENCIA DE LA ALCALDÍA LOCAL Y/O INSPECCIONES DE POLICÍA PARA LA DEPURACIÓN DE ACTUACIONES ADMINISTRATIVAS Y/O QUERELLAS
</t>
  </si>
  <si>
    <t xml:space="preserve">
PRESTAR SUS SERVICIOS DE APOYO A LA GESTIÓN TERRITORIAL EN LOS TEMAS DE SEGURIDAD Y CONVIVENCIA CIUDADANA; EN EL MARCO DEL PROYECTO 2083
</t>
  </si>
  <si>
    <t>PRESTAR SUS SERVICIOS PROFESIONALES CON EL FIN DE REALIZAR CATEGORIZACIÓN Y DIAGNOSTICO EN LOS TEMAS DE SEGURIDAD CIUDADANA, CONVIVENCIA Y PREVENCIÓN DE CONFLICTIVIDADES, VIOLENCIAS Y DELITOS EN LA LOCALIDAD</t>
  </si>
  <si>
    <t>PRESTAR LOS SERVICIOS DE APOYO ASISTENCIAL AL ÁREA DE DESARROLLO LOCAL ADMINISTRATIVA Y FINANCIERA DEL FONDO DE DESARROLLO LOCAL DE LOS MÁRTIRES EN LAS COMUNICACIONES INTERNAS Y EXTERNAS</t>
  </si>
  <si>
    <t xml:space="preserve"> PRESTACIÓN DE SERVICIOS PROFESIONALES AL FONDO DE DESARROLLO LOCAL EN EL FORTALECIMIENTO DE LAS ETAPAS DE LA GESTIÓN PÚBLICA CONTRACTUAL, EN CUMPLIMIENTO DEL PLAN DE DESARROLLO LOCAL VIGENTE</t>
  </si>
  <si>
    <t>PRESTAR SUS SERVICIOS DE APOYO TERRITORIAL PARA LA IMPLEMENTACIÓN DE ACUERDOS QUE PROMUEVAN LA CONVIVENCIA ARMÓNICA ENTRE LA CIUDADANÍA Y LOS VENDEDORES INFORMALES Y ESTACIONARIOS, ORIENTADOS A LA SOLUCIÓN DE LOS CONFLICTOS DEL ESPACIO PÚBLICO IDENTIFICADOS POR LAS ALCALDÍAS LOCALES, ASÍ COMO EL APOYO AL ÁREA DE GESTIÓN POLICIVA Y JURÍDICA DE LA ALCALDÍA LOCAL DE LOS MÁRTIRES EN TEMAS DE ESPACIO PÚBLICO EN GENERAL</t>
  </si>
  <si>
    <t>PRESTAR LOS SERVICIOS DE APOYO A LA GESTIÓN AL AREA DE DESAROLLO LOCAL ADMIINISTRATIVA Y FINACIERA DEL FONDO DE DESARROLLO LOCAL DE LOS MARTIRES EN LAS COMUNICACIONES INTERNAS Y EXTERNAS</t>
  </si>
  <si>
    <t xml:space="preserve">PRESTAR SUS SERVICIOS COMO PERSONAL DE APOYO EN LA CONDUCCIÓN DE LOS VEHÍCULOS LIVIANOS O PESADOS DE PROPIEDAD DEL FONDO DE DESARROLLO LOCAL DE LOS MÁRTIRES
</t>
  </si>
  <si>
    <t>PRESTAR LOS SERVICIOS ASISTENCIALES DE APOYO A LAS ACTIVIDADES RELACIONADAS CON EL ÁREA DE GESTIÓN DEL DESARROLLO LOCAL DE LA LOCALIDAD DE LOS MÁRTIRES, EN CUMPLIMIENTO DEL PLAN DE DESARROLLO LOCAL VIGENTE</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</si>
  <si>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</si>
  <si>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SUMINISTRO DE COMBUSTIBLE PARA LAS PLANTAS ELECTRICAS Y LOS VEHICULOS PERTENECIENTES AL PARQUE AUTOMOTOR DEL FONDO DE DESARROLLO LOCAL DE LOS MARTIRES</t>
  </si>
  <si>
    <t xml:space="preserve">PRESTAR SUS SERVICIOS PROFESIONALES PARA APOYAR A LOS RESPONSABLES E INTEGRANTES DE LOS PROCESOS EN LA IMPLEMENTACIÓN DE HERRAMIENTAS DEL ÁREA DE GESTIÓN DEL DESARROLLO, SIGUIENDO LOS LINEAMIENTOS METODOLÓGICOS ESTABLECIDOS POR EL FDLM, EN CUMPLIMIENTO DEL PLAN DE DESARROLLO LOCAL VIGENTE </t>
  </si>
  <si>
    <t>PRESTAR SUS SERVICIOS PROFESIONALES CON EL FIN DE REALIZAR ACOMPAÑAMIENTO, CATEGORIZACIÓN Y DIAGNÓSTICO EN LOS TEMAS RELACIONADOS CON LA SEGURIDAD, CONVIVENCIA Y PREVENCIÓN DE CONFLICTOS, VIOLENCIAS Y DELITOS EN LA LOCALIDAD</t>
  </si>
  <si>
    <t>PRESTAR SUS SERVICIOS DE APOYO TERRITORIAL PARA LA IMPLEMENTACIÓN DE ACUERDOS QUE PROMUEVAN LA CONVIVENCIAARMÓNICA ENTRE LA CIUDADANÍA Y LOS VENDEDORES INFORMALES Y ESTACIONARIOS, ORIENTADOS A LA SOLUCIÓN DE LOS CONFLICTOS DEL ESPACIO PÚBLICO IDENTIFICADOS POR LAS ALCALDÍAS LOCALES, ASÍ COMO EL APOYO AL ÁREA DE GESTIÓN POLICIVA Y JURÍDICA DE LA ALCALDÍA LOCAL DE LOS MÁRTIRES EN TEMAS DE ESPACIO PÚBLICO EN GENERAL.</t>
  </si>
  <si>
    <t>APOYAR EL CUBRIMIENTO DE LAS ACTIVIDADES, CRONOGRAMAS Y AGENDA DE LA ALCALDÍA LOCAL A NIVEL INTERNO Y EXTERNO, ASÍ COMO LA GENERACIÓN DE CONTENIDOS PERIODÍSTICOS</t>
  </si>
  <si>
    <t>PRESTAR SERVICIOS PROFESIONALES AL ÁREA POLICIVA DE LA ALCALDÍA LOCAL DE LOS MÁRTIRES, PARA APOYAR JURÍDICAMENTE LA EJECUCIÓN DE LAS ACCIONES REQUERIDAS PARA LA DEPURACIÓN DE LAS ACTUACIONES ADMINISTRATIVAS QUE CURSAN EN LA ALCALDÍA LOCAL, ASI COMO ADELANTAR TRÁMITES, PROCEDIMIENTOS Y LINEAMIENTOS EN MATERIA JURÍDICA QUE PERMITAN GARANTIZAR EL CUMPLIMIENTO DE LAS METAS ESTABLECIDAS EN EL PLAN DE DESARROLLO LOCAL VIGENTE</t>
  </si>
  <si>
    <t>PRESTAR LOS SERVICIOS DE APOYO A LA GESTIÓN TERRITORIAL DEL FONDO DE DESARROLLO LOCAL DE LOS MÁRTIRES EN EL MARCO DE LAS ACTIVIDADES OPERATIVAS, DE DIFUSIÓN E IMPLEMENTACIÓN DE ASPECTOS CULTURALES COMPETENCIA DE LA ENTIDAD</t>
  </si>
  <si>
    <t>CONTRATAR LOS SERVICIOS DE MANTENIMIENTO PREVENTIVO Y CORRECTIVO PARA EL PARQUE AUTOMOTOR PROPIEDAD DEL FDLM</t>
  </si>
  <si>
    <t>PRESTAR LOS SERVICIOS PROFESIONALES AL FONDO DE DESARROLLO LOCAL DE LOS MÁRTIRES COMO ENLACE DE PLANEACIÓN PARA LA ESTRATEGIA Y DIFUSIÓN DE LAS COMUNICACIONES EN EL MARCO DE LOS PROYECTOS DE INVERSIÓN</t>
  </si>
  <si>
    <t>PRESTAR LOS SERVICIOS DE CORREO CERTIFICADO Y APOYO A LA OPOERACION DEL CENTRO DE DOCUMENTACION E INFORMACION (CDI) DE LA ALCALDIA LOCAL DE LOS MARTIRES EN SU SEDE PRINCIPAL, INSPECCIONES DE POLICIA Y DEMAS QUE LLEGUEN A REQUERIR DURAN CON LA EJECUCION, QUECION CURSO Y ENTREGA DE CORRESPONDENCIA TANTO INTERNA COMO EXTERNA.</t>
  </si>
  <si>
    <t>PRESTAR LOS SERVICIOS PROFESIONALES COMO ENLACE TERRITORIAL PARA EL APOYO A LOS SECTORES PRODUCTIVOS DE LA LOCALIDAD DE LOS MÁRTIRES</t>
  </si>
  <si>
    <t>PRESTACION DE SERVICIOS PROFESIONALES AL AREA DE GESTION DEL DESARROLLO LOCAL DEL FONDO DE DESARROLLO LOCAL DE LOS MARTIRES PARA EL SEGUIMIENTO DE LA EJECUCCION ADMINSITRATIVA Y FINANCIERA EN CUMPLIMIENTO DEL PLAN DE DESARROLLO VIGENTE</t>
  </si>
  <si>
    <t>CONTRATAR CON UNA COMPAÑÍA ASEGURADORA LOS SEGUROS QUE AMPAREN LOS INTERESES PATRIMONIALES ACTUALES Y FUTUROS, ASÍ COMO LOS BIENES DE PROPIEDAD DE LA ALCALDÍA LOCAL DE LOS MÁRTIRES, QUE ESTÉN BAJO SU RESPONSABILIDAD Y CUSTODIA Y AQUELLOS QUE SEAN ADQUIRIDOS PARA DESARROLLAR LAS FUNCIONES INHERENTES A SU ACTIVIDAD.</t>
  </si>
  <si>
    <t>PRESTAR SUS SERVICIOS PROFESIONALES PARA APOYAR A LOS RESPONSABLES E INTEGRANTES DE LOS PROCESOS EN LA IMPLEMENTACIÓN DE HERRAMIENTAS DEL ÁREA DE GESTIÓN DEL DESARROLLO, SIGUIENDO LOS LINEAMIENTOS METODOLÓGICOS ESTABLECIDOS POR EL FDLM, EN CUMPLIMIENTO DEL PLAN DE DESARROLLO LOCAL VIGENTE</t>
  </si>
  <si>
    <t>PRESTAR SERVICIOS PROFESIONALES AL ÁREA POLICIVA DE LA ALCALDÍA LOCAL DE LOS MÁRTIRES, PARA APOYAR JURÍDICAMENTE LA EJECUCIÓN DE LAS ACCIONES REQUERIDAS PARA LA DEPURACIÓN DE LAS ACTUACIONES ADMINISTRATIVAS QUE CURSAN EN LA ALCALDÍA LOCAL, ASÍ COMO ADELANTAR TRÁMITES, PROCEDIMIENTOS Y LINEAMIENTOS EN MATERIA JURÍDICA QUE PERMITAN GARANTIZAR EL CUMPLIMIENTO DE LAS METAS ESTABLECIDAS EN EL PLAN DE DESARROLLO LOCAL VIGENTE</t>
  </si>
  <si>
    <t>AUNAR ESFUERZOS TÉCNICOS ADMINISTRATIVOS Y FINANCIEROS PARA IMPULSAR LA REACTIVACIÓN ECONOMICA DE LOS AGENTES DE LA INDUSTRIA CULTURAL Y CREATIVA DEL SECTORR CULTURA RECREACIÓN Y DEPORTE, EN LA LOCALIDAD DE  MÁRTIRES DE BOGOTÁ QUE SE PRIORICE EN EL EJE ADAPTACIÓN Y TRANSFORMACIÓN PRODUCTIVA DE LA ESTRATEGIA DE REACTIVACIÓN ECONÓMICA LOCAL EMRE - LOCAL, PROGRAMA APOYO Y FORTALECIMIENTO DE LAS INDUSTRIAS CREATIVAS Y CULTURALES PARA LA ADAPTACIÓN Y TRANSFORMACIÓN PRODUCTIVA, EN EL MARCO DE UN PROCESO DE FOMENTO.</t>
  </si>
  <si>
    <t>SERVICIO DE VIGILANCIA Y SEGURIDAD PRIVADA INCLUIDO LOS MEDIOS TECNOLOGICOS PARA LOS PREDIOS DE PROPIEDAD Y/O TENENCIA DE LA ALCALDÍA LOCAL DE LOS MÁRTIRES, DE CONFORMIDAD CON LAS CONDICIONES TÉCNICAS ESTABLECIDAS EN EL DOCUMENTO DE CONDICIONES ESPECIALES, SEGÚN EL PROCEDIMIENTO ESTABLECIDO EN EL REGLAMENTO DE FUNCIONAMIENTO Y OPERACIÓN DE LA BOLSA PARA EL MERCADO DE COMPRAS PÚBLICAS - MCP- DE LA BOLSA MERCANTIL DE COLOMBIA S.A</t>
  </si>
  <si>
    <t>ENTREGAR AL FONDO DE DESARROLLO LOCAL DE LOS MÁRTIRES A TUTULO DE ARRENDAMIENTO, EL USO Y GOCE DEL INMUEBLE UBICADO EN EL PISO 6 TORRE PARQUEADEROS DEL CENTRO COMERCIAL MALL PLAZA, PARA EL FUNCIONAMIENTO DE LA SEDE ADMINISTRATIVA DE LA ALCALDÍA LOCAL.</t>
  </si>
  <si>
    <t>CONTRATAR EL SERVICIO DE ARRENDAMIENTO DEL BIEN INMUEBLE UBICADO EN CALLE 18 No. 28ª-14 EN EL BARRIO PALOQUEMADO PARA EL USO DE BODEGA Y ALMACEN</t>
  </si>
  <si>
    <t>JORGE ALBEIRO CONTRERAS ROJAS</t>
  </si>
  <si>
    <t>ALBERTO MARIO OROZCO RAVELO</t>
  </si>
  <si>
    <t>DIEGO FERNANDO PULIDO CHICA</t>
  </si>
  <si>
    <t>LAURA JANNETH RICO BELTRAN</t>
  </si>
  <si>
    <t>ANDRÉS FELIPE LARA NÚÑEZ</t>
  </si>
  <si>
    <t>JHONY ENRIQUE RAMOS ALVAREZ</t>
  </si>
  <si>
    <t>JEIMMY ALEXANDRA RODRIGUEZ BOLIVAR</t>
  </si>
  <si>
    <t>JESSICA LORENA GÓMEZ PARDO</t>
  </si>
  <si>
    <t>MARIA ANGÉLICA NARANJO HERRERA</t>
  </si>
  <si>
    <t>MARIA ANGELICA DEL PILAR ANGULO PAEZ</t>
  </si>
  <si>
    <t>JOHNNY ANTONIO CHINCHILLA RANGEL</t>
  </si>
  <si>
    <t>YENNY ANDREA CÁRDENAS LEÓN</t>
  </si>
  <si>
    <t>DANILO ALFONSO CORONEL ROJAS</t>
  </si>
  <si>
    <t>HERNANDO ESPELETA MAIGUEL</t>
  </si>
  <si>
    <t>DIANA CAROLINA SÁNCHEZ CASTILLO</t>
  </si>
  <si>
    <t>JUAN PABLO TORRES ALVAREZ</t>
  </si>
  <si>
    <t>CINDY JULIETH NIÑO SABOGAL</t>
  </si>
  <si>
    <t>LUIS CAMILO GOMEZ GUEVARA</t>
  </si>
  <si>
    <t>ANDRES FELIPE CAPERA SANCHEZ</t>
  </si>
  <si>
    <t>EDITH CAROLINA CASTELLANOS MARTINEZ</t>
  </si>
  <si>
    <t>YEIMI PAHOLA HERRERA RUIZ</t>
  </si>
  <si>
    <t>ARIS EDITH CABARCAS MARTINEZ</t>
  </si>
  <si>
    <r>
      <rPr>
        <sz val="10"/>
        <color rgb="FF000000"/>
        <rFont val="Calibri"/>
        <family val="2"/>
        <scheme val="minor"/>
      </rPr>
      <t>JOHANA CAROLINA RAMOS PINZON/</t>
    </r>
    <r>
      <rPr>
        <sz val="10"/>
        <color rgb="FFFF0000"/>
        <rFont val="Calibri"/>
        <family val="2"/>
        <scheme val="minor"/>
      </rPr>
      <t>ZULAY ELIANA HERRERA MARTINEZ</t>
    </r>
  </si>
  <si>
    <r>
      <rPr>
        <sz val="10"/>
        <color rgb="FF000000"/>
        <rFont val="Calibri"/>
        <family val="2"/>
        <scheme val="minor"/>
      </rPr>
      <t xml:space="preserve">37722989/ </t>
    </r>
    <r>
      <rPr>
        <sz val="10"/>
        <color rgb="FFFF0000"/>
        <rFont val="Calibri"/>
        <family val="2"/>
        <scheme val="minor"/>
      </rPr>
      <t>1006793928</t>
    </r>
  </si>
  <si>
    <t>MONICA STEFFANY CONSUEGRA AVENDAÑO</t>
  </si>
  <si>
    <r>
      <rPr>
        <sz val="10"/>
        <color rgb="FF000000"/>
        <rFont val="Calibri"/>
        <family val="2"/>
        <scheme val="minor"/>
      </rPr>
      <t>JOHN JADER SUÁREZ DELGADO/</t>
    </r>
    <r>
      <rPr>
        <sz val="10"/>
        <color rgb="FFFF0000"/>
        <rFont val="Calibri"/>
        <family val="2"/>
        <scheme val="minor"/>
      </rPr>
      <t>Liseth Camila Aguilar Galeano</t>
    </r>
  </si>
  <si>
    <t>MARIA JOSE CABARCAS CARDENAS</t>
  </si>
  <si>
    <t>ANETH TATIANA BUENO ARIAS</t>
  </si>
  <si>
    <t xml:space="preserve">
ESPERANZA CARDOZO PEREZ
</t>
  </si>
  <si>
    <t>EDISSON PIZA YEPES</t>
  </si>
  <si>
    <r>
      <t>ANDRES DAVID PEREZ GALVIS/</t>
    </r>
    <r>
      <rPr>
        <sz val="10"/>
        <color rgb="FFFF0000"/>
        <rFont val="Calibri"/>
        <family val="2"/>
        <scheme val="minor"/>
      </rPr>
      <t>MAIKEL JOSE DOMINGUEZ ARRIETA</t>
    </r>
  </si>
  <si>
    <r>
      <rPr>
        <sz val="10"/>
        <color rgb="FF000000"/>
        <rFont val="Calibri"/>
        <family val="2"/>
        <scheme val="minor"/>
      </rPr>
      <t>1032407109/</t>
    </r>
    <r>
      <rPr>
        <sz val="10"/>
        <color rgb="FFFF0000"/>
        <rFont val="Calibri"/>
        <family val="2"/>
        <scheme val="minor"/>
      </rPr>
      <t>1007027883</t>
    </r>
  </si>
  <si>
    <t>CARLOS ALEXANDER NEIRA SÁNCHEZ</t>
  </si>
  <si>
    <r>
      <t>GLADYS MARYURI ORTEGA MARIN/</t>
    </r>
    <r>
      <rPr>
        <sz val="10"/>
        <color rgb="FFFF0000"/>
        <rFont val="Calibri"/>
        <family val="2"/>
        <scheme val="minor"/>
      </rPr>
      <t>IRINA LUZ GUTIERREZ CIFUENTES</t>
    </r>
  </si>
  <si>
    <r>
      <t>1010198750/</t>
    </r>
    <r>
      <rPr>
        <sz val="10"/>
        <color rgb="FFFF0000"/>
        <rFont val="Calibri"/>
        <family val="2"/>
        <scheme val="minor"/>
      </rPr>
      <t>49606008</t>
    </r>
  </si>
  <si>
    <t>FREDY ANDRÉS PAUTT BARCELÓ</t>
  </si>
  <si>
    <t>DAIRO JEZZID LEON ROMERO</t>
  </si>
  <si>
    <t>EMMANUEL DE JESÚS CALDERÓN RAMÍREZ</t>
  </si>
  <si>
    <r>
      <t>GLENDY SUAREZ DE LA CRUZ/</t>
    </r>
    <r>
      <rPr>
        <sz val="10"/>
        <color rgb="FFFF0000"/>
        <rFont val="Calibri"/>
        <family val="2"/>
        <scheme val="minor"/>
      </rPr>
      <t>GLADYS MARYURI ORTEGA MARIN</t>
    </r>
  </si>
  <si>
    <r>
      <t>1143154443/</t>
    </r>
    <r>
      <rPr>
        <sz val="10"/>
        <color rgb="FFFF0000"/>
        <rFont val="Calibri"/>
        <family val="2"/>
        <scheme val="minor"/>
      </rPr>
      <t>1010198750</t>
    </r>
  </si>
  <si>
    <t>ANDREA CAROLINA CARDENAS CAYÓN</t>
  </si>
  <si>
    <t>PILAR EUGENIA ROJAS CASTIBLANCO</t>
  </si>
  <si>
    <t>ALEXANDER PACHECO MONTAÑEZ</t>
  </si>
  <si>
    <t xml:space="preserve">JUAN CARLOS SANCHEZ SOLANO </t>
  </si>
  <si>
    <t>SERGIO NARAYAN JIUSEPPE ARMANDO BERNAL RUIZ</t>
  </si>
  <si>
    <t>JAVIER CRUZ VALVUENA</t>
  </si>
  <si>
    <t>EDILSO CORREA</t>
  </si>
  <si>
    <t>RICARDO JUNIOR SANCHEZ VELASQUEZ</t>
  </si>
  <si>
    <t>RAFAEL ANTONIO ALBA CAMARGO</t>
  </si>
  <si>
    <t>LEDI ANYELI CASTRILLON MARTINEZ</t>
  </si>
  <si>
    <t>MARIA JOSE DONADO NAVAS</t>
  </si>
  <si>
    <t>KAROLIN RIOS GALVIZ</t>
  </si>
  <si>
    <t>ANDRES CRUZ CASTAÑEDA</t>
  </si>
  <si>
    <r>
      <t>ZANIN SUA SUA/</t>
    </r>
    <r>
      <rPr>
        <sz val="10"/>
        <color rgb="FFFF0000"/>
        <rFont val="Calibri"/>
        <family val="2"/>
        <scheme val="minor"/>
      </rPr>
      <t>JESUS MAURICIO ROA OME</t>
    </r>
  </si>
  <si>
    <r>
      <t>80133346/</t>
    </r>
    <r>
      <rPr>
        <sz val="10"/>
        <color rgb="FFFF0000"/>
        <rFont val="Calibri"/>
        <family val="2"/>
        <scheme val="minor"/>
      </rPr>
      <t>1032383222</t>
    </r>
  </si>
  <si>
    <t>JESUS DAVID DIAZ CAMPOS</t>
  </si>
  <si>
    <t>JUAN CARLOS TOLOSA BUITRAGO</t>
  </si>
  <si>
    <t>PAULA ANGÉLICA JIMÉNEZ TAMARA</t>
  </si>
  <si>
    <t>MARTHA LILIANA CENDALES PUENTES</t>
  </si>
  <si>
    <t>GUIDO JESUS VITERI HERRERA</t>
  </si>
  <si>
    <r>
      <rPr>
        <sz val="10"/>
        <color rgb="FF000000"/>
        <rFont val="Calibri"/>
        <family val="2"/>
      </rPr>
      <t>JESUS ANDRES PALOMINO RODRIGUEZ</t>
    </r>
    <r>
      <rPr>
        <sz val="10"/>
        <color rgb="FFFF0000"/>
        <rFont val="Calibri"/>
        <family val="2"/>
      </rPr>
      <t>/</t>
    </r>
    <r>
      <rPr>
        <sz val="10"/>
        <color rgb="FFE81E1E"/>
        <rFont val="Calibri"/>
        <family val="2"/>
      </rPr>
      <t>WILLIAM EDUARDO BORDA GARCIA</t>
    </r>
  </si>
  <si>
    <r>
      <rPr>
        <sz val="10"/>
        <color rgb="FF000000"/>
        <rFont val="Calibri"/>
        <family val="2"/>
        <scheme val="minor"/>
      </rPr>
      <t>1065635174/</t>
    </r>
    <r>
      <rPr>
        <sz val="10"/>
        <color rgb="FFFF0000"/>
        <rFont val="Calibri"/>
        <family val="2"/>
        <scheme val="minor"/>
      </rPr>
      <t>79860686</t>
    </r>
  </si>
  <si>
    <t>JORGE LUIS LOMBANA SANCHEZ</t>
  </si>
  <si>
    <t>JHONN ALEXANDER BAHOS HERRERA</t>
  </si>
  <si>
    <t>JOSE VICENTE SANCHEZ DOMINGUEZ</t>
  </si>
  <si>
    <r>
      <t>MILE JOANA BALLESTEROS PEDRAZA /</t>
    </r>
    <r>
      <rPr>
        <sz val="10"/>
        <color rgb="FFFF0000"/>
        <rFont val="Calibri"/>
        <family val="2"/>
        <scheme val="minor"/>
      </rPr>
      <t>YULIET DANIELA RAYO CARDENAS</t>
    </r>
  </si>
  <si>
    <r>
      <rPr>
        <sz val="10"/>
        <color rgb="FF000000"/>
        <rFont val="Calibri"/>
        <family val="2"/>
        <scheme val="minor"/>
      </rPr>
      <t>1012323316/</t>
    </r>
    <r>
      <rPr>
        <sz val="10"/>
        <color rgb="FFFF0000"/>
        <rFont val="Calibri"/>
        <family val="2"/>
        <scheme val="minor"/>
      </rPr>
      <t>1003520007</t>
    </r>
  </si>
  <si>
    <t>JANNER MAURICIO RIVERA VELASQUEZ</t>
  </si>
  <si>
    <t>SARA ASTRID CHAVARRO FONSECA</t>
  </si>
  <si>
    <t>ERICK WILLIAM HAWKINS MENDOZA</t>
  </si>
  <si>
    <t>ANA MARIA CRUZ TORRES</t>
  </si>
  <si>
    <t>ALVARO DAVID GOMEZ</t>
  </si>
  <si>
    <t>DIANA TORRES SANCHEZ</t>
  </si>
  <si>
    <t>CARLOS GIOVANNY CASTELLANOS GUZMAN</t>
  </si>
  <si>
    <t>DIANA ALEXANDRA JIMENEZ ARIZA</t>
  </si>
  <si>
    <r>
      <t>LEIDY CAROLINA MORENO HURTADO</t>
    </r>
    <r>
      <rPr>
        <sz val="10"/>
        <color rgb="FFFF0000"/>
        <rFont val="Calibri"/>
        <family val="2"/>
        <scheme val="minor"/>
      </rPr>
      <t/>
    </r>
  </si>
  <si>
    <t>CARMEN MARIA NIPERUZA FLOREZ</t>
  </si>
  <si>
    <t>LEIDY NATALIA ENCISO ARIAS</t>
  </si>
  <si>
    <t>CATHERINE DÍAZ LOZANO</t>
  </si>
  <si>
    <t>AURA ALICIA INFANTE GARCIA</t>
  </si>
  <si>
    <t>OSCAR MAURICIO LOPEZ MARROQUIN</t>
  </si>
  <si>
    <r>
      <rPr>
        <sz val="10"/>
        <color rgb="FF000000"/>
        <rFont val="Calibri"/>
        <family val="2"/>
        <scheme val="minor"/>
      </rPr>
      <t>ANA MARIA MARROQUIN/</t>
    </r>
    <r>
      <rPr>
        <sz val="10"/>
        <color rgb="FFFF0000"/>
        <rFont val="Calibri"/>
        <family val="2"/>
        <scheme val="minor"/>
      </rPr>
      <t>LUIS FERNANDO GOMEZ</t>
    </r>
  </si>
  <si>
    <r>
      <rPr>
        <sz val="10"/>
        <color rgb="FF000000"/>
        <rFont val="Calibri"/>
        <family val="2"/>
        <scheme val="minor"/>
      </rPr>
      <t>1000139386/</t>
    </r>
    <r>
      <rPr>
        <sz val="10"/>
        <color rgb="FFFF0000"/>
        <rFont val="Calibri"/>
        <family val="2"/>
        <scheme val="minor"/>
      </rPr>
      <t>79742567</t>
    </r>
  </si>
  <si>
    <r>
      <rPr>
        <sz val="10"/>
        <color rgb="FF000000"/>
        <rFont val="Calibri"/>
        <family val="2"/>
        <scheme val="minor"/>
      </rPr>
      <t>JULIO CESAR CALDERON SUAREZ/</t>
    </r>
    <r>
      <rPr>
        <sz val="10"/>
        <color rgb="FFFF0000"/>
        <rFont val="Calibri"/>
        <family val="2"/>
        <scheme val="minor"/>
      </rPr>
      <t>MYRIAM PATRICIA BETANCOURT MORENO</t>
    </r>
  </si>
  <si>
    <r>
      <rPr>
        <sz val="10"/>
        <color rgb="FF000000"/>
        <rFont val="Calibri"/>
        <family val="2"/>
        <scheme val="minor"/>
      </rPr>
      <t>88220745/</t>
    </r>
    <r>
      <rPr>
        <sz val="10"/>
        <color rgb="FFFF0000"/>
        <rFont val="Calibri"/>
        <family val="2"/>
        <scheme val="minor"/>
      </rPr>
      <t>52634377</t>
    </r>
  </si>
  <si>
    <t>NICOLAS RENE GUZMAN SEGURA</t>
  </si>
  <si>
    <t>EDGAR GOYENECHE MUÑOZ</t>
  </si>
  <si>
    <t>BERLY DAYANA VILLAIZON CASTRO</t>
  </si>
  <si>
    <t>SANDRA LORENA MORALES CLAVIJO</t>
  </si>
  <si>
    <t>OLKIN BAQUERO MIELES</t>
  </si>
  <si>
    <r>
      <rPr>
        <sz val="10"/>
        <color rgb="FF000000"/>
        <rFont val="Calibri"/>
        <family val="2"/>
        <scheme val="minor"/>
      </rPr>
      <t>CESAR AUGUSTO SANCHEZ BAEZ/</t>
    </r>
    <r>
      <rPr>
        <sz val="10"/>
        <color rgb="FFFF0000"/>
        <rFont val="Calibri"/>
        <family val="2"/>
        <scheme val="minor"/>
      </rPr>
      <t>JEISON JOSE NEIRA HENAO</t>
    </r>
  </si>
  <si>
    <r>
      <t>80470619/</t>
    </r>
    <r>
      <rPr>
        <sz val="10"/>
        <color rgb="FFFF0000"/>
        <rFont val="Calibri"/>
        <family val="2"/>
        <scheme val="minor"/>
      </rPr>
      <t>80241460</t>
    </r>
  </si>
  <si>
    <t>WILLIAM TALERO MORA</t>
  </si>
  <si>
    <r>
      <t>ANNYI MARCELLA SÁNCHEZ DOMÍNGUEZ/</t>
    </r>
    <r>
      <rPr>
        <sz val="10"/>
        <color rgb="FFFF0000"/>
        <rFont val="Calibri"/>
        <family val="2"/>
        <scheme val="minor"/>
      </rPr>
      <t>JUAN CARLOS FLOREZ GARCIA</t>
    </r>
  </si>
  <si>
    <r>
      <t>1026575012/</t>
    </r>
    <r>
      <rPr>
        <sz val="10"/>
        <color rgb="FFFF0000"/>
        <rFont val="Calibri"/>
        <family val="2"/>
        <scheme val="minor"/>
      </rPr>
      <t>1010172439</t>
    </r>
  </si>
  <si>
    <t>MALORIN ANDREA TRIANA TAPIA</t>
  </si>
  <si>
    <t>CAROLINA DIAZ HERNANDEZ</t>
  </si>
  <si>
    <t>OLGA VIVIANA LOPEZ CIFUENTES</t>
  </si>
  <si>
    <r>
      <t>AILEEN ALEXANDRA MONTH PARRA/</t>
    </r>
    <r>
      <rPr>
        <sz val="10"/>
        <color rgb="FFFF0000"/>
        <rFont val="Calibri"/>
        <family val="2"/>
        <scheme val="minor"/>
      </rPr>
      <t>EDWIN GIOVANNY GARCÍA PEREZ</t>
    </r>
  </si>
  <si>
    <r>
      <rPr>
        <sz val="10"/>
        <color rgb="FF000000"/>
        <rFont val="Calibri"/>
        <family val="2"/>
        <scheme val="minor"/>
      </rPr>
      <t>52702842/</t>
    </r>
    <r>
      <rPr>
        <sz val="10"/>
        <color rgb="FFFF0000"/>
        <rFont val="Calibri"/>
        <family val="2"/>
        <scheme val="minor"/>
      </rPr>
      <t>79715774</t>
    </r>
  </si>
  <si>
    <t>ANA ANGÉLICA CHAPARRO VARÓN</t>
  </si>
  <si>
    <r>
      <rPr>
        <sz val="10"/>
        <color rgb="FF000000"/>
        <rFont val="Calibri"/>
        <family val="2"/>
        <scheme val="minor"/>
      </rPr>
      <t>DAYANA CASTELBLANCO AGUIRRE/</t>
    </r>
    <r>
      <rPr>
        <sz val="10"/>
        <color rgb="FFFF0000"/>
        <rFont val="Calibri"/>
        <family val="2"/>
        <scheme val="minor"/>
      </rPr>
      <t>SONIA YOLANDA CAPADOR SANCHEZ</t>
    </r>
  </si>
  <si>
    <r>
      <rPr>
        <sz val="10"/>
        <color rgb="FF000000"/>
        <rFont val="Calibri"/>
        <family val="2"/>
        <scheme val="minor"/>
      </rPr>
      <t>1030583811/</t>
    </r>
    <r>
      <rPr>
        <sz val="10"/>
        <color rgb="FFFF0000"/>
        <rFont val="Calibri"/>
        <family val="2"/>
        <scheme val="minor"/>
      </rPr>
      <t>39646096</t>
    </r>
  </si>
  <si>
    <t>ANGIE NATHALY OSORIO CASTELLANOS</t>
  </si>
  <si>
    <t>LAURA CATALINA DONCEL SIERRA</t>
  </si>
  <si>
    <t>TALIA NAZARETH MORALES ARRIETA</t>
  </si>
  <si>
    <t>JOSE CARLOS ALVARADO TAPIAS</t>
  </si>
  <si>
    <t>JULIA PAOLA ORDOÑEZ RODRIGUEZ</t>
  </si>
  <si>
    <r>
      <t>DORIS AMANDA GALINDO AREVALO/</t>
    </r>
    <r>
      <rPr>
        <sz val="10"/>
        <color rgb="FFFF0000"/>
        <rFont val="Calibri"/>
        <family val="2"/>
        <scheme val="minor"/>
      </rPr>
      <t>MAURICIO ALFONSO DUQUE PINZON</t>
    </r>
  </si>
  <si>
    <r>
      <t>52274548/</t>
    </r>
    <r>
      <rPr>
        <sz val="10"/>
        <color rgb="FFFF0000"/>
        <rFont val="Calibri"/>
        <family val="2"/>
        <scheme val="minor"/>
      </rPr>
      <t>1000595622</t>
    </r>
  </si>
  <si>
    <t>BEIMAN RAFAEL LORDUY SEPULVEDA</t>
  </si>
  <si>
    <t>BRANDON JOANY TORRES ROMERO</t>
  </si>
  <si>
    <t>PEDRO JESUS MANRIQUE MORANTES</t>
  </si>
  <si>
    <t>MOISES MAURICIO DEL TORO JOVEN</t>
  </si>
  <si>
    <t>JOSE EDUARDO GONZALEZ MORENO</t>
  </si>
  <si>
    <t>SECRETARIA DE INTEGRACION SOCIAL</t>
  </si>
  <si>
    <t>DISTRACOM</t>
  </si>
  <si>
    <t>PAULA ANDREA HERRERA RIAÑO</t>
  </si>
  <si>
    <r>
      <rPr>
        <sz val="10"/>
        <color rgb="FF000000"/>
        <rFont val="Calibri"/>
        <family val="2"/>
        <scheme val="minor"/>
      </rPr>
      <t>LUISA FERNANDA MELO/</t>
    </r>
    <r>
      <rPr>
        <sz val="10"/>
        <color rgb="FFFF0000"/>
        <rFont val="Calibri"/>
        <family val="2"/>
        <scheme val="minor"/>
      </rPr>
      <t>YESID CAMILO MORALES SIERRA</t>
    </r>
  </si>
  <si>
    <r>
      <rPr>
        <sz val="10"/>
        <color rgb="FF000000"/>
        <rFont val="Calibri"/>
        <family val="2"/>
        <scheme val="minor"/>
      </rPr>
      <t>1022993911 /</t>
    </r>
    <r>
      <rPr>
        <sz val="10"/>
        <color rgb="FFFF0000"/>
        <rFont val="Calibri"/>
        <family val="2"/>
        <scheme val="minor"/>
      </rPr>
      <t>86078117</t>
    </r>
  </si>
  <si>
    <r>
      <t>JULIAN SEPULVEDA ENCISO/</t>
    </r>
    <r>
      <rPr>
        <sz val="10"/>
        <color rgb="FFFF0000"/>
        <rFont val="Calibri"/>
        <family val="2"/>
        <scheme val="minor"/>
      </rPr>
      <t>HUGO FERNEY OSORIO ARENAS</t>
    </r>
  </si>
  <si>
    <t>79420041/75075866</t>
  </si>
  <si>
    <r>
      <t xml:space="preserve"> CARLOS JULIO LOPEZ ALFONSO/</t>
    </r>
    <r>
      <rPr>
        <sz val="10"/>
        <color rgb="FFFF0000"/>
        <rFont val="Calibri"/>
        <family val="2"/>
        <scheme val="minor"/>
      </rPr>
      <t>EUCLIDES VEGA CABRERA</t>
    </r>
  </si>
  <si>
    <r>
      <t>79461481/</t>
    </r>
    <r>
      <rPr>
        <sz val="10"/>
        <color rgb="FFFF0000"/>
        <rFont val="Calibri"/>
        <family val="2"/>
        <scheme val="minor"/>
      </rPr>
      <t>4258706</t>
    </r>
  </si>
  <si>
    <t>MARIAN CAROLINA BARRIOS CARDENAS</t>
  </si>
  <si>
    <t>HILMER HERNANDEZ ORTIZ</t>
  </si>
  <si>
    <t>JOSE ALEJANDRO CUBILLOS CHERRES</t>
  </si>
  <si>
    <t>CENTRO CAR 19 LTDA</t>
  </si>
  <si>
    <t>MARIA FERNANDA CORRALES FIGUEROA</t>
  </si>
  <si>
    <t>SERVICIOS POSTALES NACIONALES S.A.S</t>
  </si>
  <si>
    <t>900062917-9</t>
  </si>
  <si>
    <t>NANCY JANNETH LEIVA HERNANDEZ</t>
  </si>
  <si>
    <t>EMMANUEL ALEJANDRO HERNANDEZ NIETO</t>
  </si>
  <si>
    <t>JAIR ARMANDO MORA DIAZ</t>
  </si>
  <si>
    <t>ASEGURADORA SOLIDARIA DE COLOMBIA ENTIDAD COOPERATIVA</t>
  </si>
  <si>
    <t>ISABEL CASTRO HEREDIA</t>
  </si>
  <si>
    <t xml:space="preserve">KAREM DANIELLA VELASCO PARADA </t>
  </si>
  <si>
    <t>SECRETARIA DISTRITAL DE CULTURA RECREACION Y DEPORTE</t>
  </si>
  <si>
    <t>AGROBOLSA S.A (TOP GUARD LIDA)</t>
  </si>
  <si>
    <t>MALLPLAZA SERVICIOS SAS</t>
  </si>
  <si>
    <t>901120943-3</t>
  </si>
  <si>
    <t>JULIANA ZAPATA ZULETA</t>
  </si>
  <si>
    <t>$32.000.000</t>
  </si>
  <si>
    <t>$ 6.600.000</t>
  </si>
  <si>
    <t>$14.850.000</t>
  </si>
  <si>
    <t>$15.400.000</t>
  </si>
  <si>
    <t>$14.116.667</t>
  </si>
  <si>
    <t>$18.630.000</t>
  </si>
  <si>
    <t>$34.000.000</t>
  </si>
  <si>
    <t>$14.000.000</t>
  </si>
  <si>
    <t>$9.159.750</t>
  </si>
  <si>
    <t>$15.383.333</t>
  </si>
  <si>
    <t>$4.250.000</t>
  </si>
  <si>
    <t>$4.166.667</t>
  </si>
  <si>
    <t>$16.500.000</t>
  </si>
  <si>
    <t>$13.792.000</t>
  </si>
  <si>
    <t>$1.583.333</t>
  </si>
  <si>
    <t>$14.666.667</t>
  </si>
  <si>
    <t>$13.468.000</t>
  </si>
  <si>
    <t>$10.666.667</t>
  </si>
  <si>
    <t>$8.800.000</t>
  </si>
  <si>
    <t>$5.583.333</t>
  </si>
  <si>
    <t>26/01/2023 </t>
  </si>
  <si>
    <t>27/01/2023 </t>
  </si>
  <si>
    <t>JESUS ARMANDO CARDENAS BARBA</t>
  </si>
  <si>
    <t>JOHANA CAROLINA RAMOS PINZON</t>
  </si>
  <si>
    <t>ANDRES DAVID PEREZ GALVIS</t>
  </si>
  <si>
    <t>GLADYS MARYURI ORTEGA MARIN</t>
  </si>
  <si>
    <t>GLENDY SUAREZ DE LA CRUZ</t>
  </si>
  <si>
    <t>ZANIN SUA SUA</t>
  </si>
  <si>
    <t>JESUS ANDRES PALOMINO RODRIGUEZ</t>
  </si>
  <si>
    <t xml:space="preserve">GLORIA INES RINCON BOHORQUEZ / MILE JOANA BALLESTEROS PEDRAZA 
</t>
  </si>
  <si>
    <t>ANA MARIA MARROQUIN</t>
  </si>
  <si>
    <t>JULIO CESAR
CALDERON
SUAREZ</t>
  </si>
  <si>
    <t>CESAR AUGUSTO SANCHEZ BAEZ</t>
  </si>
  <si>
    <t>ANNYI MARCELLA SÁNCHEZ DOMÍNGUEZ</t>
  </si>
  <si>
    <t>AILEEN ALEXANDRA MONTH PARRA</t>
  </si>
  <si>
    <t>DAYANA CASTELBLANCO AGUIRRE</t>
  </si>
  <si>
    <t>DORIS AMANDA GALINDO AREVALO</t>
  </si>
  <si>
    <t>LUISA FERNANDA MELO</t>
  </si>
  <si>
    <t>JULIAN SEPULVEDA ENCISO</t>
  </si>
  <si>
    <t xml:space="preserve"> CARLOS JULIO LOPEZ ALFONSO</t>
  </si>
  <si>
    <t>52036833/1012323316</t>
  </si>
  <si>
    <t>27/02/2023 01/06/2023</t>
  </si>
  <si>
    <t>O23011605570000002099</t>
  </si>
  <si>
    <t>O23011601060000002060</t>
  </si>
  <si>
    <t>O23011603450000002080</t>
  </si>
  <si>
    <t>O23011601010000002068</t>
  </si>
  <si>
    <t>O23011601060000002077</t>
  </si>
  <si>
    <t>O23011602340000002085</t>
  </si>
  <si>
    <t>O23011601060000002065</t>
  </si>
  <si>
    <t>O23011602380000002084</t>
  </si>
  <si>
    <t>O23011604490000002097</t>
  </si>
  <si>
    <t>O23011605570000002093</t>
  </si>
  <si>
    <t>O23011603430000002083</t>
  </si>
  <si>
    <t>O23011601010000002099</t>
  </si>
  <si>
    <t>O23011601200000002075</t>
  </si>
  <si>
    <t>O23011604490000002092</t>
  </si>
  <si>
    <t>O23011601210000002070</t>
  </si>
  <si>
    <t>0212020100303333/1101</t>
  </si>
  <si>
    <t xml:space="preserve">O2120202008078714102 </t>
  </si>
  <si>
    <t xml:space="preserve">O21202020060868030 </t>
  </si>
  <si>
    <t>O212020200701030571355/O212020200701030571354</t>
  </si>
  <si>
    <t>O23011601240000002093/O23011601210000002070</t>
  </si>
  <si>
    <t>O21202020080585250</t>
  </si>
  <si>
    <t xml:space="preserve">O21202020070272112 </t>
  </si>
  <si>
    <t>CARLOS ANDRES ESQUIAQUI RANGEL</t>
  </si>
  <si>
    <t>Alcaldia Local de Martires</t>
  </si>
  <si>
    <t>Diana carolina cardenas cruz - Mayra alejandra cabarcas cardenas</t>
  </si>
  <si>
    <t>Profesional de apoyo Contratación - Apoyo Tecnico administrativo</t>
  </si>
  <si>
    <t>Contratación</t>
  </si>
  <si>
    <t>diana.cardenas@gobiernobogota.gov.co - Mayra.cabarcas@gobiernobogota.gov.co</t>
  </si>
  <si>
    <t>OC 109484</t>
  </si>
  <si>
    <t>FDLM- CPS-P -126-2023 (89553)</t>
  </si>
  <si>
    <t>FDLM-CPS-AG-127-2023 (89934)</t>
  </si>
  <si>
    <t>FDLM-CPS-AG-128-2023 (89934)</t>
  </si>
  <si>
    <t>FDLM-129-2023 (90405)</t>
  </si>
  <si>
    <t>FDLM-CPS-P-130-2023 (90079)</t>
  </si>
  <si>
    <t>FDLM-CPS-AG-131-2023 (90111)</t>
  </si>
  <si>
    <t>FDLM-CPS-P-132-2023 (89546)</t>
  </si>
  <si>
    <t>FDLM-CPS-P-133-2023 (90099)</t>
  </si>
  <si>
    <t>FDLM-134-2023 (90149)</t>
  </si>
  <si>
    <t>OC110241</t>
  </si>
  <si>
    <t>FDLM-135-2023(90103)</t>
  </si>
  <si>
    <t>FDLM-CPS-AG-136-2023 (90108)</t>
  </si>
  <si>
    <t>FDLM-CPS-P-137-2023 (87988)</t>
  </si>
  <si>
    <t>FDLM-CPS-AG-138-2023 (89934)</t>
  </si>
  <si>
    <t>FDLM-CPS-P-139-2023 (91013)</t>
  </si>
  <si>
    <t>FDLM-CPS-AG-140-2023 (89934)</t>
  </si>
  <si>
    <t>FDLM-141-2023 (90868)</t>
  </si>
  <si>
    <t>FDLM-CPS-P-142-2023 (90093)</t>
  </si>
  <si>
    <t>FDLM-CPS-AG-143-2023 (90972)</t>
  </si>
  <si>
    <t>FDLM-CPS-P-144-2023 (91317)</t>
  </si>
  <si>
    <t>FDLM-CPS-P-145-2023 (90105)</t>
  </si>
  <si>
    <t>FDLM-146-2023 (91559)</t>
  </si>
  <si>
    <t>FDLM-CPS-P-147-2023 (91013)</t>
  </si>
  <si>
    <t>FDLM-CPS-AG-148-2023 (89934)</t>
  </si>
  <si>
    <t>FDLM-CPS-AG-149-2023 (91879)</t>
  </si>
  <si>
    <t>FDLM-CPS-P-150-2023 (90095)</t>
  </si>
  <si>
    <t>FDLM-CPS-P-151-2023 (91455)</t>
  </si>
  <si>
    <t>FDLM-CPS-P-152-2023 (91472)</t>
  </si>
  <si>
    <t>FDLM-CPS-AG-153-2023 (89934)</t>
  </si>
  <si>
    <t>FDLM-CPS-P-154-2023 (89546)</t>
  </si>
  <si>
    <t>FDLM-CPS-AG-155-2023 (91453)</t>
  </si>
  <si>
    <t>FDLM-CPS-AG-156-2023 (91453)</t>
  </si>
  <si>
    <t>FDLM-CPS-P-157-2023 (91455)</t>
  </si>
  <si>
    <t>FDLM-CPS-P-158-2023 (91455)</t>
  </si>
  <si>
    <t>FDLM-CPS-AG-159-2023 (91453)</t>
  </si>
  <si>
    <t>FDLM-P-160-2023 (91263)</t>
  </si>
  <si>
    <t>FDLM-CPS-AG-161-2023 (91453)</t>
  </si>
  <si>
    <t>FDLM-CPS-AG-162-2023 (91453)</t>
  </si>
  <si>
    <t>FDLM-CPS-AG-163-2023 (91459)</t>
  </si>
  <si>
    <t>FDLM-CPS-AG-164-2023 (91459)</t>
  </si>
  <si>
    <t>FDLMCPS- AG-165-2023 (91459)</t>
  </si>
  <si>
    <t>FDLM-CPS-AG-166-2023 (91459)</t>
  </si>
  <si>
    <t>FDLM-CPS-AG-167-2023 (91453)</t>
  </si>
  <si>
    <t>FDLM-CPS-P-168-2023 (91972)</t>
  </si>
  <si>
    <t>FDLM-169-2023 (92100)</t>
  </si>
  <si>
    <t>FDLM-170-2023</t>
  </si>
  <si>
    <t>FDLM-CPS-AG-171-2023 (91453)</t>
  </si>
  <si>
    <t>FDLM-CPS-AG-172-2023 (92061)</t>
  </si>
  <si>
    <t>FDLM-173-2023 (92286)</t>
  </si>
  <si>
    <t>FDLM-CPS-AG-174-2023 (91879)</t>
  </si>
  <si>
    <t>FDLM-CPS-AG-176-2023 (91977)</t>
  </si>
  <si>
    <t>FDLM-CPS-AG-177-2023 (91453)</t>
  </si>
  <si>
    <t>FDLM-CPS-AG-178-2023 (91459)</t>
  </si>
  <si>
    <t>FDLM-CPS-P-179-2023 (91699)</t>
  </si>
  <si>
    <t>FDLM-CPS-AG-180-2023 (92061)</t>
  </si>
  <si>
    <t>FDLM-CPS-AG-181-2023 (92061)</t>
  </si>
  <si>
    <t>FDLM-CPS-AG-182-2023 (92061)</t>
  </si>
  <si>
    <t>FDLM-183-2023 (92612)</t>
  </si>
  <si>
    <t>FDLM-CPS-AG-184-2023 (92061)</t>
  </si>
  <si>
    <t>FDLM-CPS-AG-185-2023 (92062)</t>
  </si>
  <si>
    <t>FDLM-CPS-AG-186-2023 (92061)</t>
  </si>
  <si>
    <t>FDLM-CPS-P-187-2023 (92010)</t>
  </si>
  <si>
    <t>OC 112749</t>
  </si>
  <si>
    <t>FDLM-188-2023 (90230)</t>
  </si>
  <si>
    <t>OC 116176</t>
  </si>
  <si>
    <t>FDLM-189-2023 (93451)</t>
  </si>
  <si>
    <t>FDLM-190-2023 (93451)</t>
  </si>
  <si>
    <t>FDLM-191-2023 (94079)</t>
  </si>
  <si>
    <t>FDLM-192-2023 (94312)</t>
  </si>
  <si>
    <t>OC 117500</t>
  </si>
  <si>
    <t>FDLM-193-2023 (95040)</t>
  </si>
  <si>
    <t>FDLM-194-2023 (94630)</t>
  </si>
  <si>
    <t>FDLM-CPS-AG-195-2023 (98070)</t>
  </si>
  <si>
    <t>FDLM-CPS-AG-196-2023 (98319)</t>
  </si>
  <si>
    <t>FDLM-197-2023 (95894)</t>
  </si>
  <si>
    <t>FDLM-CPS-AG-198-2023 (97532)</t>
  </si>
  <si>
    <t>FDLM-CPS-P-199- 2023 (97411)</t>
  </si>
  <si>
    <t>FDLM-200-2023(94429)</t>
  </si>
  <si>
    <t>FDLM-CPS-AG-201-2023 (98245)</t>
  </si>
  <si>
    <t>FDLM-202-2023(98245)</t>
  </si>
  <si>
    <t>FDLM-CPS-P-203-2023(98377)</t>
  </si>
  <si>
    <t>FDLM-CPS-P-204-2023(98371)</t>
  </si>
  <si>
    <t>FDLM-CPS-P-205-2023 (98814)</t>
  </si>
  <si>
    <t>FDLM-CPS-AG-206-2023 (98372)</t>
  </si>
  <si>
    <t>FDLM-207-2023 (98418)</t>
  </si>
  <si>
    <t>FDLM-208-2023 (98418)</t>
  </si>
  <si>
    <t>FDLM-CPS-P-209-2023(98822)</t>
  </si>
  <si>
    <t>FDLM-210-2023 (98930)</t>
  </si>
  <si>
    <t>FDLM-CPS-AG-211-2023 (98385 )</t>
  </si>
  <si>
    <t>FDLM-CPS-P-212-2023 (98810)</t>
  </si>
  <si>
    <t>FDLM-CPS-P-213-2023 (98384 )</t>
  </si>
  <si>
    <t>FDLM-214-2023(98099)</t>
  </si>
  <si>
    <t>FDLM-CPS-P-215-2023 (98291 )</t>
  </si>
  <si>
    <t>FDLM-216-2023 (85509)</t>
  </si>
  <si>
    <t>FDLM-217-2023(98094)</t>
  </si>
  <si>
    <t>FDLM- 218 -2023(98404)</t>
  </si>
  <si>
    <t>FDLM-219-2023(99396)</t>
  </si>
  <si>
    <t>FDLM-CPS-P-220-2023 (98610)</t>
  </si>
  <si>
    <t>FDLM-221-2023 (101929)</t>
  </si>
  <si>
    <t>FDLM-222-2023 (101930)</t>
  </si>
  <si>
    <t>FDLM-CPS-AG-223-2023 (98393)</t>
  </si>
  <si>
    <t>FDLM-CPS-AG-225-2023 (101686)</t>
  </si>
  <si>
    <t>FDLM-CPS-P-226-2023 (101846)</t>
  </si>
  <si>
    <t>FDLM-CPS-P-227-2023 (101030)</t>
  </si>
  <si>
    <t>FDLM-CPS-P-228-2023(99308)</t>
  </si>
  <si>
    <t>FDLM-CPS-AG-229-2023 (98382)</t>
  </si>
  <si>
    <t>FDLM-230-2023 (97601)</t>
  </si>
  <si>
    <t>FDLM-CPS-P-231-2023 (101492)</t>
  </si>
  <si>
    <t>FDLM-232-2023 (101928)</t>
  </si>
  <si>
    <t>FDLM-CPS-P- 233-2023(99826)</t>
  </si>
  <si>
    <t>FDLM-CPS-P-234-2024 (98809)</t>
  </si>
  <si>
    <t>FDLM-CPS-P-235-2023 (101685)</t>
  </si>
  <si>
    <t>FDLM-CPS-P 236-2023 (98362)</t>
  </si>
  <si>
    <t>FDLM-CPS-P-237-2023(98381)</t>
  </si>
  <si>
    <t>FDLM-238-2023(99400)</t>
  </si>
  <si>
    <t>FDLM-CPS-P-239-2023 (101781)</t>
  </si>
  <si>
    <t>FDLM-240-2023(99399)</t>
  </si>
  <si>
    <t>FDLM-241-2023(99399)</t>
  </si>
  <si>
    <t>FDLM-CPS-P-242-2023 (98825 )</t>
  </si>
  <si>
    <t>FDLM-CPS-AG-243-2023 (98386)</t>
  </si>
  <si>
    <t>FDLM-CPS-P-244-2023 (98273)</t>
  </si>
  <si>
    <t>FDLM-245-2023(99694)</t>
  </si>
  <si>
    <t>FDLM-CPS-AG-246-2023 (101625 )</t>
  </si>
  <si>
    <t>FDLM-CPS-P-247-2023 (101767)</t>
  </si>
  <si>
    <t>FDLM-095-2023 (89553)</t>
  </si>
  <si>
    <t>FDLM-096-2023 (89934)</t>
  </si>
  <si>
    <t>FDLM-IPMC-009-2023 (90405)</t>
  </si>
  <si>
    <t>FDLM-097-2023 (90079)</t>
  </si>
  <si>
    <t>FDLM-098-2023 (90111)</t>
  </si>
  <si>
    <t>FDLM-099-2023 (89546)</t>
  </si>
  <si>
    <t>FDLM-100-2023 (90099)</t>
  </si>
  <si>
    <t>FDLM-CIA-010-2023 (90149)</t>
  </si>
  <si>
    <t>FDLM-101-2023 (90103)</t>
  </si>
  <si>
    <t>FDLM-102-2023 (90108)</t>
  </si>
  <si>
    <t>FDLM-103-2023 (87988)</t>
  </si>
  <si>
    <t>FDLM-104-2023 (91013)</t>
  </si>
  <si>
    <t>FDLM-IPMC-011-2023 (90868</t>
  </si>
  <si>
    <t>FDLM-105-2023 (90093)</t>
  </si>
  <si>
    <t>FDLM-106-2023 (90972)</t>
  </si>
  <si>
    <t>FDLM-107-2023 (91317)</t>
  </si>
  <si>
    <t>FDLM-108-2023 (90105)</t>
  </si>
  <si>
    <t>FDLM-CIA-012-2023 (91559)</t>
  </si>
  <si>
    <t>FDLM-110-2023 (91013)</t>
  </si>
  <si>
    <t>FDLM-111-2023 (89934</t>
  </si>
  <si>
    <t>FDLM-112-2023 (91879)</t>
  </si>
  <si>
    <t>FDLM-113-2023 (88603)</t>
  </si>
  <si>
    <t>FDLM-120-2023 (91455)</t>
  </si>
  <si>
    <t>FDLM-115-2023 (91472)</t>
  </si>
  <si>
    <t>FDLM-116-2023 (89546)</t>
  </si>
  <si>
    <t>FDLM-117-2023 (91453)</t>
  </si>
  <si>
    <t>FDLM-114-2023 (91455)</t>
  </si>
  <si>
    <t>FDLM-118-2023 (91263)</t>
  </si>
  <si>
    <t>FDLM-119-2023 (91459)</t>
  </si>
  <si>
    <t>FDLM-121-2023 (91972)</t>
  </si>
  <si>
    <t>FDLM-CIA-013-2023(92100)</t>
  </si>
  <si>
    <t>8561-2023</t>
  </si>
  <si>
    <t>FDLM-122-2023 (92061)</t>
  </si>
  <si>
    <t>FDLM-CIA-014-2023(92286)</t>
  </si>
  <si>
    <t>FDLM-123-2023 (91977)</t>
  </si>
  <si>
    <t>FDLM-124-2023 (91699)</t>
  </si>
  <si>
    <t>FDLM-IPMC-016-2023 (92612)</t>
  </si>
  <si>
    <t>FDLM-125-2023 (92062)</t>
  </si>
  <si>
    <t>FDLM-126-2023 (92010)</t>
  </si>
  <si>
    <t>FDLM-LP-015-2023(90230)</t>
  </si>
  <si>
    <t>FDLM-SASI-017-2023 (93451)</t>
  </si>
  <si>
    <t>FDLM-IPMC-019-2023(94079)</t>
  </si>
  <si>
    <t>FDLM-IPMC-018-2023 (94312)</t>
  </si>
  <si>
    <t>FDLM-IPMC-022-2023 (95040)</t>
  </si>
  <si>
    <t>FDLM-CMA-020-2023(94630)</t>
  </si>
  <si>
    <t>FDLM-127-2023 (98070)</t>
  </si>
  <si>
    <t>FDLM-129-2023(97352)</t>
  </si>
  <si>
    <t>FDLM-134-2023 (98814)</t>
  </si>
  <si>
    <t>FDLM-135-2023 (98372)</t>
  </si>
  <si>
    <t>FDLM-SASI-029-2023 (98418)</t>
  </si>
  <si>
    <t>FDLM-136-2023 (98822)</t>
  </si>
  <si>
    <t>FDLM-SAMC-030-2023 (98930)</t>
  </si>
  <si>
    <t>FDLM-137-2023 (98385)</t>
  </si>
  <si>
    <t>FDLM-138-2023 (98810)</t>
  </si>
  <si>
    <t>FDLM-139-2023 (98384 )</t>
  </si>
  <si>
    <t>FDLM-LP-026-2023(98099)</t>
  </si>
  <si>
    <t>FDLM-140-2023 (98291)</t>
  </si>
  <si>
    <t>FDLM-IPMC-036-2023(101365)</t>
  </si>
  <si>
    <t>DLM-LP-027-2023(98094)</t>
  </si>
  <si>
    <t>FDLM-LP-028-2023(98404)</t>
  </si>
  <si>
    <t>FDLM-SASI-032-2023(99396)</t>
  </si>
  <si>
    <t>FDLM-141-2023 (98610)</t>
  </si>
  <si>
    <t>FDLM-CD-037-2023 (101929)</t>
  </si>
  <si>
    <t>FDLM-CD-038-2023 (101930)</t>
  </si>
  <si>
    <t>FDLM-142-2023 (98393)</t>
  </si>
  <si>
    <t>FDLM-144-2023 (98394)</t>
  </si>
  <si>
    <t>FDLM-143-2023 (101686)</t>
  </si>
  <si>
    <t>FDLM-145-2023 (101846 )</t>
  </si>
  <si>
    <t>FDLM-146-2023 (101030 )</t>
  </si>
  <si>
    <t>FDLM-147-2023 (99308)</t>
  </si>
  <si>
    <t>FDLM-148-2023 (98382 )</t>
  </si>
  <si>
    <t>FDLM-LP-025-2023(97601)</t>
  </si>
  <si>
    <t>FDLM-149-2023 (101492)</t>
  </si>
  <si>
    <t>FDLM-CD-039-2023 (101928)</t>
  </si>
  <si>
    <t>FDLM-151-2023 (98826)</t>
  </si>
  <si>
    <t>FDLM-152-2023 (98809)</t>
  </si>
  <si>
    <t>FDLM-153-2023 (101685)</t>
  </si>
  <si>
    <t>FDLM-154-2023 (98362)</t>
  </si>
  <si>
    <t>FDLM-155-2023 (98381)</t>
  </si>
  <si>
    <t>FDLM-CM-031-2023 (99400).</t>
  </si>
  <si>
    <t>FDLM-150-2023 (101781)</t>
  </si>
  <si>
    <t>FDLM-SASI-033-2023(99399)</t>
  </si>
  <si>
    <t>FDLM-SASI-033-2023(99399</t>
  </si>
  <si>
    <t>FDLM-156-2023 (98825 )</t>
  </si>
  <si>
    <t>FDLM-157-2023 (98386)</t>
  </si>
  <si>
    <t>FDLM-158-2023 (98273)</t>
  </si>
  <si>
    <t>FDLM-SAMC-034-2023(99694)</t>
  </si>
  <si>
    <t>FDLM-159-2023 (101625 )</t>
  </si>
  <si>
    <t>FDLM-160-2023 (101767)</t>
  </si>
  <si>
    <t>https://colombiacompra.gov.co/tienda-virtual-del-estado-colombiano/ordenes-compra/109484</t>
  </si>
  <si>
    <t>https://community.secop.gov.co/Public/Tendering/OpportunityDetail/Index?noticeUID=CO1.NTC.4409941&amp;isFromPublicArea=True&amp;isModal=False</t>
  </si>
  <si>
    <t>https://community.secop.gov.co/Public/Tendering/OpportunityDetail/Index?noticeUID=CO1.NTC.4412864&amp;isFromPublicArea=True&amp;isModal=False</t>
  </si>
  <si>
    <t>https://community.secop.gov.co/Public/Tendering/OpportunityDetail/Index?noticeUID=CO1.NTC.4439399&amp;isFromPublicArea=True&amp;isModal=False</t>
  </si>
  <si>
    <t>https://community.secop.gov.co/Public/Tendering/OpportunityDetail/Index?noticeUID=CO1.NTC.4452262&amp;isFromPublicArea=True&amp;isModal=False</t>
  </si>
  <si>
    <t>https://community.secop.gov.co/Public/Tendering/OpportunityDetail/Index?noticeUID=CO1.NTC.4458113&amp;isFromPublicArea=True&amp;isModal=False</t>
  </si>
  <si>
    <t>https://community.secop.gov.co/Public/Tendering/OpportunityDetail/Index?noticeUID=CO1.NTC.4507584&amp;isFromPublicArea=True&amp;isModal=False</t>
  </si>
  <si>
    <t>https://community.secop.gov.co/Public/Tendering/OpportunityDetail/Index?noticeUID=CO1.NTC.4486724&amp;isFromPublicArea=True&amp;isModal=False</t>
  </si>
  <si>
    <t>https://community.secop.gov.co/Public/Tendering/OpportunityDetail/Index?noticeUID=CO1.NTC.4481313&amp;isFromPublicArea=True&amp;isModal=False</t>
  </si>
  <si>
    <t>https://colombiacompra.gov.co/tienda-virtual-del-estado-colombiano/ordenes-compra/110241</t>
  </si>
  <si>
    <t>https://community.secop.gov.co/Public/Tendering/OpportunityDetail/Index?noticeUID=CO1.NTC.4524999&amp;isFromPublicArea=True&amp;isModal=False</t>
  </si>
  <si>
    <t>https://community.secop.gov.co/Public/Tendering/ContractNoticePhases/View?PPI=CO1.PPI.25440323&amp;isFromPublicArea=True&amp;isModal=False</t>
  </si>
  <si>
    <t>https://community.secop.gov.co/Public/Tendering/OpportunityDetail/Index?noticeUID=CO1.NTC.4552695&amp;isFromPublicArea=True&amp;isModal=False</t>
  </si>
  <si>
    <t>https://community.secop.gov.co/Public/Tendering/OpportunityDetail/Index?noticeUID=CO1.NTC.4508689&amp;isFromPublicArea=True&amp;isModal=False</t>
  </si>
  <si>
    <t>https://community.secop.gov.co/Public/Tendering/OpportunityDetail/Index?noticeUID=CO1.NTC.4584676&amp;isFromPublicArea=True&amp;isModal=False</t>
  </si>
  <si>
    <t>https://community.secop.gov.co/Public/Tendering/OpportunityDetail/Index?noticeUID=CO1.NTC.4591285&amp;isFromPublicArea=True&amp;isModal=False</t>
  </si>
  <si>
    <t>https://community.secop.gov.co/Public/Tendering/OpportunityDetail/Index?noticeUID=CO1.NTC.4610724&amp;isFromPublicArea=True&amp;isModal=False</t>
  </si>
  <si>
    <t>https://community.secop.gov.co/Public/Tendering/OpportunityDetail/Index?noticeUID=CO1.NTC.4609642&amp;isFromPublicArea=True&amp;isModal=False</t>
  </si>
  <si>
    <t>https://community.secop.gov.co/Public/Tendering/OpportunityDetail/Index?noticeUID=CO1.NTC.4612666&amp;isFromPublicArea=True&amp;isModal=False</t>
  </si>
  <si>
    <t>https://community.secop.gov.co/Public/Tendering/OpportunityDetail/Index?noticeUID=CO1.NTC.4624738&amp;isFromPublicArea=True&amp;isModal=False</t>
  </si>
  <si>
    <t>https://community.secop.gov.co/Public/Tendering/OpportunityDetail/Index?noticeUID=CO1.NTC.4650573&amp;isFromPublicArea=True&amp;isModal=False</t>
  </si>
  <si>
    <t>https://community.secop.gov.co/Public/Tendering/OpportunityDetail/Index?noticeUID=CO1.NTC.4626630&amp;isFromPublicArea=True&amp;isModal=Fals</t>
  </si>
  <si>
    <t>https://community.secop.gov.co/Public/Tendering/OpportunityDetail/Index?noticeUID=CO1.NTC.4630434&amp;isFromPublicArea=True&amp;isModal=False</t>
  </si>
  <si>
    <t>https://community.secop.gov.co/Public/Tendering/OpportunityDetail/Index?noticeUID=CO1.NTC.4645878&amp;isFromPublicArea=True&amp;isModal=False</t>
  </si>
  <si>
    <t>https://community.secop.gov.co/Public/Tendering/OpportunityDetail/Index?noticeUID=CO1.NTC.4645631&amp;isFromPublicArea=True&amp;isModal=False</t>
  </si>
  <si>
    <t>https://community.secop.gov.co/Public/Tendering/OpportunityDetail/Index?noticeUID=CO1.NTC.4645644&amp;isFromPublicArea=True&amp;isModal=False</t>
  </si>
  <si>
    <t>https://community.secop.gov.co/Public/Tendering/OpportunityDetail/Index?noticeUID=CO1.NTC.4651868&amp;isFromPublicArea=True&amp;isModal=False</t>
  </si>
  <si>
    <t>https://community.secop.gov.co/Public/Tendering/OpportunityDetail/Index?noticeUID=CO1.NTC.4664931&amp;isFromPublicArea=True&amp;isModal=False</t>
  </si>
  <si>
    <t>https://community.secop.gov.co/Public/Tendering/OpportunityDetail/Index?noticeUID=CO1.NTC.4662915&amp;isFromPublicArea=True&amp;isModal=False</t>
  </si>
  <si>
    <t>https://community.secop.gov.co/Public/Tendering/OpportunityDetail/Index?noticeUID=CO1.NTC.4665060&amp;isFromPublicArea=True&amp;isModal=False</t>
  </si>
  <si>
    <t>https://community.secop.gov.co/Public/Tendering/OpportunityDetail/Index?noticeUID=CO1.NTC.4664889&amp;isFromPublicArea=True&amp;isModal=False</t>
  </si>
  <si>
    <t>https://community.secop.gov.co/Public/Tendering/OpportunityDetail/Index?noticeUID=CO1.NTC.4656991&amp;isFromPublicArea=True&amp;isModal=False</t>
  </si>
  <si>
    <t>https://community.secop.gov.co/Public/Tendering/OpportunityDetail/Index?noticeUID=CO1.NTC.4664660&amp;isFromPublicArea=True&amp;isModal=False</t>
  </si>
  <si>
    <t>https://community.secop.gov.co/Public/Tendering/OpportunityDetail/Index?noticeUID=CO1.NTC.4667136&amp;isFromPublicArea=True&amp;isModal=False</t>
  </si>
  <si>
    <t>https://community.secop.gov.co/Public/Tendering/OpportunityDetail/Index?noticeUID=CO1.NTC.4774409&amp;isFromPublicArea=True&amp;isModal=False</t>
  </si>
  <si>
    <t>https://community.secop.gov.co/Public/Tendering/OpportunityDetail/Index?noticeUID=CO1.NTC.4668807&amp;isFromPublicArea=True&amp;isModal=False</t>
  </si>
  <si>
    <t>https://colombiacompra.gov.co/tienda-virtual-del-estado-colombiano/ordenes-compra/112749</t>
  </si>
  <si>
    <t>https://community.secop.gov.co/Public/Tendering/OpportunityDetail/Index?noticeUID=CO1.NTC.4787642&amp;isFromPublicArea=True&amp;isModal=False</t>
  </si>
  <si>
    <t>https://colombiacompra.gov.co/tienda-virtual-del-estado-colombiano/ordenes-compra/116176</t>
  </si>
  <si>
    <t>https://community.secop.gov.co/Public/Tendering/OpportunityDetail/Index?noticeUID=CO1.NTC.4876215&amp;isFromPublicArea=True&amp;isModal=False</t>
  </si>
  <si>
    <t>https://community.secop.gov.co/Public/Tendering/OpportunityDetail/Index?noticeUID=CO1.NTC.4958271&amp;isFromPublicArea=True&amp;isModal=False</t>
  </si>
  <si>
    <t>https://community.secop.gov.co/Public/Tendering/OpportunityDetail/Index?noticeUID=CO1.NTC.4951460&amp;isFromPublicArea=True&amp;isModal=False</t>
  </si>
  <si>
    <t>https://colombiacompra.gov.co/tienda-virtual-del-estado-colombiano/ordenes-compra/117500</t>
  </si>
  <si>
    <t>https://community.secop.gov.co/Public/Tendering/OpportunityDetail/Index?noticeUID=CO1.NTC.4994037&amp;isFromPublicArea=True&amp;isModal=False</t>
  </si>
  <si>
    <t>https://community.secop.gov.co/Public/Tendering/OpportunityDetail/Index?noticeUID=CO1.NTC.4988205&amp;isFromPublicArea=True&amp;isModal=False</t>
  </si>
  <si>
    <t>https://community.secop.gov.co/Public/Tendering/ContractNoticePhases/View?PPI=CO1.PPI.28406328&amp;isFromPublicArea=True&amp;isModal=False</t>
  </si>
  <si>
    <t>https://community.secop.gov.co/Public/Tendering/ContractNoticePhases/View?PPI=CO1.PPI.28436161&amp;isFromPublicArea=True&amp;isModal=False</t>
  </si>
  <si>
    <t>https://community.secop.gov.co/Public/Tendering/ContractNoticePhases/View?PPI=CO1.PPI.27717938&amp;isFromPublicArea=True&amp;isModal=False</t>
  </si>
  <si>
    <t>https://community.secop.gov.co/Public/Tendering/ContractNoticePhases/View?PPI=CO1.PPI.28525967&amp;isFromPublicArea=True&amp;isModal=False</t>
  </si>
  <si>
    <t>https://community.secop.gov.co/Public/Tendering/OpportunityDetail/Index?noticeUID=CO1.NTC.5222178&amp;isFromPublicArea=True&amp;isModal=False</t>
  </si>
  <si>
    <t>https://community.secop.gov.co/Public/Tendering/OpportunityDetail/Index?noticeUID=CO1.NTC.5225991&amp;isFromPublicArea=True&amp;isModal=False</t>
  </si>
  <si>
    <t> https://community.secop.gov.co/Public/Tendering/OpportunityDetail/Index?noticeUID=CO1.NTC.5317375&amp;isFromPublicArea=True&amp;isModal=False</t>
  </si>
  <si>
    <t> https://community.secop.gov.co/Public/Tendering/OpportunityDetail/Index?noticeUID=CO1.NTC.5276662&amp;isFromPublicArea=True&amp;isModal=False</t>
  </si>
  <si>
    <t>https://community.secop.gov.co/Public/Tendering/OpportunityDetail/Index?noticeUID=CO1.NTC.5342891&amp;isFromPublicArea=True&amp;isModal=False</t>
  </si>
  <si>
    <t> https://community.secop.gov.co/Public/Tendering/OpportunityDetail/Index?noticeUID=CO1.NTC.5344359&amp;isFromPublicArea=True&amp;isModal=False</t>
  </si>
  <si>
    <t> https://community.secop.gov.co/Public/Tendering/OpportunityDetail/Index?noticeUID=CO1.NTC.5348452&amp;isFromPublicArea=True&amp;isModal=False</t>
  </si>
  <si>
    <t> https://community.secop.gov.co/Public/Tendering/OpportunityDetail/Index?noticeUID=CO1.NTC.5366169&amp;isFromPublicArea=True&amp;isModal=False</t>
  </si>
  <si>
    <t> https://community.secop.gov.co/Public/Tendering/OpportunityDetail/Index?noticeUID=CO1.NTC.5243118&amp;isFromPublicArea=True&amp;isModal=False</t>
  </si>
  <si>
    <t> https://community.secop.gov.co/Public/Tendering/OpportunityDetail/Index?noticeUID=CO1.NTC.5359082&amp;isFromPublicArea=True&amp;isModal=False</t>
  </si>
  <si>
    <t> ttps://community.secop.gov.co/Public/Tendering/OpportunityDetail/Index?noticeUID=CO1.NTC.5303278&amp;isFromPublicArea=True&amp;isModal=False</t>
  </si>
  <si>
    <t> https://community.secop.gov.co/Public/Tendering/OpportunityDetail/Index?noticeUID=CO1.NTC.5359955&amp;isFromPublicArea=True&amp;isModal=False</t>
  </si>
  <si>
    <t> https://community.secop.gov.co/Public/Tendering/OpportunityDetail/Index?noticeUID=CO1.NTC.5363513&amp;isFromPublicArea=True&amp;isModal=False</t>
  </si>
  <si>
    <t> https://community.secop.gov.co/Public/Tendering/OpportunityDetail/Index?noticeUID=CO1.NTC.5361842&amp;isFromPublicArea=True&amp;isModal=False</t>
  </si>
  <si>
    <t> https://community.secop.gov.co/Public/Tendering/OpportunityDetail/Index?noticeUID=CO1.NTC.5280416&amp;isFromPublicArea=True&amp;isModal=False</t>
  </si>
  <si>
    <t> https://community.secop.gov.co/Public/Tendering/OpportunityDetail/Index?noticeUID=CO1.NTC.5363720&amp;isFromPublicArea=True&amp;isModal=False</t>
  </si>
  <si>
    <t> https://community.secop.gov.co/Public/Tendering/OpportunityDetail/Index?noticeUID=CO1.NTC.5340644&amp;isFromPublicArea=True&amp;isModal=False</t>
  </si>
  <si>
    <t> https://community.secop.gov.co/Public/Tendering/OpportunityDetail/Index?noticeUID=CO1.NTC.5279802&amp;isFromPublicArea=True&amp;isModal=False</t>
  </si>
  <si>
    <t> https://community.secop.gov.co/Public/Tendering/OpportunityDetail/Index?noticeUID=CO1.NTC.5296700&amp;isFromPublicArea=True&amp;isModal=False</t>
  </si>
  <si>
    <t> https://community.secop.gov.co/Public/Tendering/OpportunityDetail/Index?noticeUID=CO1.NTC.5364903&amp;isFromPublicArea=True&amp;isModal=False</t>
  </si>
  <si>
    <t> https://community.secop.gov.co/Public/Tendering/OpportunityDetail/Index?noticeUID=CO1.NTC.5366457&amp;isFromPublicArea=True&amp;isModal=False</t>
  </si>
  <si>
    <t> https://community.secop.gov.co/Public/Tendering/OpportunityDetail/Index?noticeUID=CO1.NTC.5368641&amp;isFromPublicArea=True&amp;isModal=False</t>
  </si>
  <si>
    <t> https://community.secop.gov.co/Public/Tendering/OpportunityDetail/Index?noticeUID=CO1.NTC.5367844&amp;isFromPublicArea=True&amp;isModal=False</t>
  </si>
  <si>
    <t> https://community.secop.gov.co/Public/Tendering/OpportunityDetail/Index?noticeUID=CO1.NTC.5369010&amp;isFromPublicArea=True&amp;isModal=False</t>
  </si>
  <si>
    <t> https://community.secop.gov.co/Public/Tendering/OpportunityDetail/Index?noticeUID=CO1.NTC.5364650&amp;isFromPublicArea=True&amp;isModal=False</t>
  </si>
  <si>
    <t> https://community.secop.gov.co/Public/Tendering/OpportunityDetail/Index?noticeUID=CO1.NTC.5366712&amp;isFromPublicArea=True&amp;isModal=False</t>
  </si>
  <si>
    <t> https://community.secop.gov.co/Public/Tendering/OpportunityDetail/Index?noticeUID=CO1.NTC.5364528&amp;isFromPublicArea=True&amp;isModal=False</t>
  </si>
  <si>
    <t> https://community.secop.gov.co/Public/Tendering/OpportunityDetail/Index?noticeUID=CO1.NTC.5366629&amp;isFromPublicArea=True&amp;isModal=False</t>
  </si>
  <si>
    <t> https://community.secop.gov.co/Public/Tendering/OpportunityDetail/Index?noticeUID=CO1.NTC.5257300&amp;isFromPublicArea=True&amp;isModal=False</t>
  </si>
  <si>
    <t> ttps://community.secop.gov.co/Public/Tendering/OpportunityDetail/Index?noticeUID=CO1.NTC.5366629&amp;isFromPublicArea=True&amp;isModal=False</t>
  </si>
  <si>
    <t> https://community.secop.gov.co/Public/Tendering/OpportunityDetail/Index?noticeUID=CO1.NTC.5367836&amp;isFromPublicArea=True&amp;isModal=False</t>
  </si>
  <si>
    <t> https://community.secop.gov.co/Public/Tendering/OpportunityDetail/Index?noticeUID=CO1.NTC.5367069&amp;isFromPublicArea=True&amp;isModal=False</t>
  </si>
  <si>
    <t> https://community.secop.gov.co/Public/Tendering/OpportunityDetail/Index?noticeUID=CO1.NTC.5368715&amp;isFromPublicArea=True&amp;isModal=False</t>
  </si>
  <si>
    <t> https://community.secop.gov.co/Public/Tendering/OpportunityDetail/Index?noticeUID=CO1.NTC.5368289&amp;isFromPublicArea=True&amp;isModal=False</t>
  </si>
  <si>
    <t> https://community.secop.gov.co/Public/Tendering/OpportunityDetail/Index?noticeUID=CO1.NTC.5368317&amp;isFromPublicArea=True&amp;isModal=False</t>
  </si>
  <si>
    <t> https://community.secop.gov.co/Public/Tendering/OpportunityDetail/Index?noticeUID=CO1.NTC.5367892&amp;isFromPublicArea=True&amp;isModal=False</t>
  </si>
  <si>
    <t> https://community.secop.gov.co/Public/Tendering/OpportunityDetail/Index?noticeUID=CO1.NTC.5289806&amp;isFromPublicArea=True&amp;isModal=False</t>
  </si>
  <si>
    <t> https://community.secop.gov.co/Public/Tendering/OpportunityDetail/Index?noticeUID=CO1.NTC.5368434&amp;isFromPublicArea=True&amp;isModal=False</t>
  </si>
  <si>
    <t> https://community.secop.gov.co/Public/Tendering/OpportunityDetail/Index?noticeUID=CO1.NTC.5296661&amp;isFromPublicArea=True&amp;isModal=False</t>
  </si>
  <si>
    <t> https://community.secop.gov.co/Public/Tendering/OpportunityDetail/Index?noticeUID=CO1.NTC.5368540&amp;isFromPublicArea=True&amp;isModal=False</t>
  </si>
  <si>
    <t> https://community.secop.gov.co/Public/Tendering/OpportunityDetail/Index?noticeUID=CO1.NTC.5368551&amp;isFromPublicArea=True&amp;isModal=False</t>
  </si>
  <si>
    <t> https://community.secop.gov.co/Public/Tendering/OpportunityDetail/Index?noticeUID=CO1.NTC.5368480&amp;isFromPublicArea=True&amp;isModal=False</t>
  </si>
  <si>
    <t> https://community.secop.gov.co/Public/Tendering/OpportunityDetail/Index?noticeUID=CO1.NTC.5315400&amp;isFromPublicArea=True&amp;isModal=False</t>
  </si>
  <si>
    <t> https://community.secop.gov.co/Public/Tendering/OpportunityDetail/Index?noticeUID=CO1.NTC.5368683&amp;isFromPublicArea=True&amp;isModal=False</t>
  </si>
  <si>
    <t>DIANA DEL PILAR GONZALEZ PINZON</t>
  </si>
  <si>
    <t>persona natural</t>
  </si>
  <si>
    <t>persona juridica</t>
  </si>
  <si>
    <t>Prestar los servicios profesionales que garanticen la adecuada estructuración del proceso mediante el cual se ejecute el proyecto 2042 del FDLM, en especial la relativa a la vinculación de personas a procesos de construcción de memoria, verdad, reparación integral a víctimas, paz y reconciliación.</t>
  </si>
  <si>
    <t>CONTRATAR LOS SERVICIOS DE SEGUROS OBLIGATORIO - SOAT PARA EL PARQUE AUTOMOTOR DEL FDLM</t>
  </si>
  <si>
    <t>terminado</t>
  </si>
  <si>
    <t xml:space="preserve">PRESTACIÓN DE SERVICIOS DE APOYO A LA GESTIÓN PARA EL FORTALECIMIENTO DE LAS COMPETENCIAS DEL ÁREA DE GESTIÓN POLICIVA Y JURÍDICA DE LA ALCALDÍA LOCAL DE LOS MÁRTIRES </t>
  </si>
  <si>
    <t>JORGE EDISON GARCIA PINEDA</t>
  </si>
  <si>
    <t>personal natural</t>
  </si>
  <si>
    <t>ADRIANA PAOLA REYES SANCHEZ</t>
  </si>
  <si>
    <t>PEOPLE SECURITY S.A.S</t>
  </si>
  <si>
    <t>FLOR AIDEE CUELLAR BALLEN</t>
  </si>
  <si>
    <t>CARLOS ANDRES ESCOBAR GARCIA</t>
  </si>
  <si>
    <t>ANA LUISA PUMALPA VILLOTA</t>
  </si>
  <si>
    <r>
      <rPr>
        <sz val="10"/>
        <color rgb="FF000000"/>
        <rFont val="Calibri"/>
        <family val="2"/>
        <scheme val="minor"/>
      </rPr>
      <t>JEAN CRSITY GALVIS CORREDOR/</t>
    </r>
    <r>
      <rPr>
        <sz val="10"/>
        <color rgb="FFFF0000"/>
        <rFont val="Calibri"/>
        <family val="2"/>
        <scheme val="minor"/>
      </rPr>
      <t>YURY ANDREA SANTOS PEÑUELA</t>
    </r>
  </si>
  <si>
    <t>AGENCIA DISTRITAL PARA LA EDUCACIÓN SUPERIOR, LA CIENCIA Y LA TECNOLOGÍA, ATENEA</t>
  </si>
  <si>
    <t>SERVIASEO S.A</t>
  </si>
  <si>
    <t>EDILBERTO ORTIZ BELTRAN</t>
  </si>
  <si>
    <t>MAYRA ALEJANDRA CABARCAS CARDENAS</t>
  </si>
  <si>
    <t>JOHN EDWARD VIAFARA CUELLO</t>
  </si>
  <si>
    <t>RECHAZADO</t>
  </si>
  <si>
    <t>MARIA FERNANDA ROZO MUÑOZ</t>
  </si>
  <si>
    <t>SEGUROS MUNDIAL S.A.</t>
  </si>
  <si>
    <t>ANDRES MAYORGA RIVEROS</t>
  </si>
  <si>
    <t>JOSE VIRGILIO MENA MENA</t>
  </si>
  <si>
    <t>IRINA LUZ GUTIERREZ CIFUENTES</t>
  </si>
  <si>
    <r>
      <rPr>
        <sz val="10"/>
        <color rgb="FF000000"/>
        <rFont val="Calibri"/>
        <family val="2"/>
        <scheme val="minor"/>
      </rPr>
      <t>MIGUEL ANGEL RUIZ BENITEZ/</t>
    </r>
    <r>
      <rPr>
        <sz val="10"/>
        <color rgb="FFFF0000"/>
        <rFont val="Calibri"/>
        <family val="2"/>
        <scheme val="minor"/>
      </rPr>
      <t>VALENTINA MAYO CASTRO</t>
    </r>
  </si>
  <si>
    <t>SUBRED INTEGRADA DE SERVICIO DE SALUD CENTRO ORIENTE E.S.E 1</t>
  </si>
  <si>
    <t>MUNIR SHARIFF JALLER QUIROZ</t>
  </si>
  <si>
    <t>SANTIAGO CESPEDES</t>
  </si>
  <si>
    <t>NAURO RAFAEL CABALLERO ARREDONDO</t>
  </si>
  <si>
    <t>FREDY GUARIN RODRIGUEZ</t>
  </si>
  <si>
    <t>ALAIN CAMILO LOPEZ ANGEL</t>
  </si>
  <si>
    <t>INGRID TATIANA MURCIA RODRIGUEZ</t>
  </si>
  <si>
    <t>MARIA JOSÉ MORENO RODRIGUEZ</t>
  </si>
  <si>
    <t>AGUSTIN SILVESTRE MACIAS</t>
  </si>
  <si>
    <t>ALFONSO SANCHEZ SILVA</t>
  </si>
  <si>
    <t>DAVID RICARDO PEÑALOZA LOMBO</t>
  </si>
  <si>
    <r>
      <rPr>
        <sz val="10"/>
        <color rgb="FF000000"/>
        <rFont val="Calibri"/>
        <family val="2"/>
        <scheme val="minor"/>
      </rPr>
      <t xml:space="preserve">LAURA CAMILA GARCIA LEGUIZAMO </t>
    </r>
    <r>
      <rPr>
        <sz val="10"/>
        <color rgb="FFFF0000"/>
        <rFont val="Calibri"/>
        <family val="2"/>
        <scheme val="minor"/>
      </rPr>
      <t>/LUIS FERNANDO MONTEJO GUANTIVA</t>
    </r>
  </si>
  <si>
    <t>SANDRA MILENA RANGEL MUÑOZ</t>
  </si>
  <si>
    <t>RENE JAVIER MELO</t>
  </si>
  <si>
    <t>JOHN ALEXANDER OSPINA PRECIADO</t>
  </si>
  <si>
    <t>ERICK JEANKARLO AGUILAR VARGAS</t>
  </si>
  <si>
    <t>NICOLAS MORA QUINTERO</t>
  </si>
  <si>
    <t>MARIA MAGDALENA DE LATORRE GUZMAN</t>
  </si>
  <si>
    <t>MAIKEL JOSE DOMINGUEZ ARRIETA</t>
  </si>
  <si>
    <t>UNIVERSIDAD DISTRITAL FRANCISCO JOSE DE CALDAS</t>
  </si>
  <si>
    <t>SECRETARÍA DISTRITAL DE INTEGRACIÓN SOCIAL</t>
  </si>
  <si>
    <t>FAIDY INES GOMEZ LAZARO</t>
  </si>
  <si>
    <r>
      <rPr>
        <sz val="10"/>
        <color rgb="FF000000"/>
        <rFont val="Calibri"/>
        <family val="2"/>
        <scheme val="minor"/>
      </rPr>
      <t>MARIA ERMINDA TORRES CORDOBA/</t>
    </r>
    <r>
      <rPr>
        <sz val="10"/>
        <color rgb="FFFF0000"/>
        <rFont val="Calibri"/>
        <family val="2"/>
        <scheme val="minor"/>
      </rPr>
      <t>JENNYFER DAYHANA QUINTERO QUITIAN</t>
    </r>
  </si>
  <si>
    <t>ALIANZA PUBLICA PARA EL DESARROLLO INTEGRAL ALDESARROLLO</t>
  </si>
  <si>
    <t>KELLY MAYERLY BERNAL ABRIL</t>
  </si>
  <si>
    <t>GERARDO ANDRES SALAZAR LOPEZ</t>
  </si>
  <si>
    <t>SALOME VALERIA HERRERA LEIVA</t>
  </si>
  <si>
    <t>BLADIMIR ALVARADO RIOS</t>
  </si>
  <si>
    <t>JOAO MANUEL FREITTES PEÑARANDA</t>
  </si>
  <si>
    <t>STIVEN ORTEGA CORZO</t>
  </si>
  <si>
    <t>YEIMMY LORENA RIAÑO TORO</t>
  </si>
  <si>
    <t>SOLUTION COPY LTDA</t>
  </si>
  <si>
    <t>CHRISTIAN FABIAN CASTRO JOYA</t>
  </si>
  <si>
    <t>KARINA SURLEY PUIN GOMEZ</t>
  </si>
  <si>
    <t>ISABEL CRISTINA PERAZA MARTÍNEZ</t>
  </si>
  <si>
    <t>ASEGURADORA SOLIDARIA DE COLOMBIA LTDA</t>
  </si>
  <si>
    <t>CONSORCIO ICODGER</t>
  </si>
  <si>
    <t>TECNOPROCESOS S.A.S - ADQ CARPAS</t>
  </si>
  <si>
    <t>TEMPOEFECTIVA SAS</t>
  </si>
  <si>
    <t>ESM SOLUTIONS SAS</t>
  </si>
  <si>
    <t>INVERSIONES TEDARIK S.A.S</t>
  </si>
  <si>
    <t>NIMBUTECH</t>
  </si>
  <si>
    <t xml:space="preserve">LUIS ALEJANDRO ARIAS REYES
</t>
  </si>
  <si>
    <t>CONSORCIO INTERMARTIRES 2023</t>
  </si>
  <si>
    <t>Laura Cathalina toro</t>
  </si>
  <si>
    <t>SOLTEC PROYECTOS DE INGENIERÍA S.A.S</t>
  </si>
  <si>
    <t>ARIS SEDITH CABARCAS MARTINEZ</t>
  </si>
  <si>
    <t>JUAN ALFREDO TORRES PRIETO</t>
  </si>
  <si>
    <t>IMPECOS SAS</t>
  </si>
  <si>
    <t>DISTRIBUIDORA SURTITODO LTDA</t>
  </si>
  <si>
    <t>Alvaro David Gomez Gomez</t>
  </si>
  <si>
    <t>María Camila Araque Pérez</t>
  </si>
  <si>
    <t>María del Rosario carrillo Martínez</t>
  </si>
  <si>
    <t>SECVIDEO</t>
  </si>
  <si>
    <t>GN GENERACION DE NEGOCIOS SAS</t>
  </si>
  <si>
    <t>Janny Mildred Bernal Mejia</t>
  </si>
  <si>
    <t>CARLOS ALBERTO PINZON MOLINA</t>
  </si>
  <si>
    <t>Gladys Maryuri Ortega Marin</t>
  </si>
  <si>
    <t>Glendy Paola Suarez de la Cruz</t>
  </si>
  <si>
    <t>DIRECCION Y GESTION DE PROYECTOS SAS</t>
  </si>
  <si>
    <t>Jesus Andres Palomino Rodriguez</t>
  </si>
  <si>
    <t>FRANCISCO EDUARDO GARCÍA ANGULO</t>
  </si>
  <si>
    <t>UT PROCEDAmos</t>
  </si>
  <si>
    <t>ECOFLORA S.A.S</t>
  </si>
  <si>
    <t>GNSAS</t>
  </si>
  <si>
    <t>ANDRES CAMILO HERNANDEZ RAMIREZ</t>
  </si>
  <si>
    <t>CABILDO MAYOR INGA KICHWA DE BOGOTA</t>
  </si>
  <si>
    <t>ASOCIACIÓN AFROCULTURAL NEFTALÍ MOSQUERA</t>
  </si>
  <si>
    <t xml:space="preserve">MAICOL JOSE TORRES ANAYA	</t>
  </si>
  <si>
    <t>Yeimi Pahola Herrera Ruiz</t>
  </si>
  <si>
    <t>ANDREA VANESSA GUZMAN BARRIOS</t>
  </si>
  <si>
    <t>Martha Liliana cendales Puentes</t>
  </si>
  <si>
    <t>Juan Elias Raad Peñaranda</t>
  </si>
  <si>
    <t>PARQUES EDC MARTIRES</t>
  </si>
  <si>
    <t>LEIDY CAROLINA MORENO HURTADO</t>
  </si>
  <si>
    <t>RedSumma</t>
  </si>
  <si>
    <t>Diego Felipe Jimenez Zapata</t>
  </si>
  <si>
    <t>Juana Valentina Briceño Novoa</t>
  </si>
  <si>
    <t>Marian Carolina Barrios Cardenas</t>
  </si>
  <si>
    <t>Valentina Fernández Bernal</t>
  </si>
  <si>
    <t>Carolina Diaz Hernandez</t>
  </si>
  <si>
    <t>CONSORCIO INTERVIAL</t>
  </si>
  <si>
    <t>YEISON ENRIQUE GARCIA MARIN</t>
  </si>
  <si>
    <t>INNVECTOR SAS</t>
  </si>
  <si>
    <t>FABRICA NACIONAL DE AUTOPARTES S.A</t>
  </si>
  <si>
    <t>JACQUELINE ALEXANDRA GONZALEZ GONZALEZ</t>
  </si>
  <si>
    <t>Aneth Tatiana Bueno Arias</t>
  </si>
  <si>
    <t>CORPORACION PUNTOS CARDINALES</t>
  </si>
  <si>
    <t>carlos giovanny castellanos guzman</t>
  </si>
  <si>
    <t>JOHANNA CAROLINA RAMOS PINZON</t>
  </si>
  <si>
    <r>
      <rPr>
        <sz val="10"/>
        <color rgb="FF000000"/>
        <rFont val="Calibri"/>
        <family val="2"/>
        <scheme val="minor"/>
      </rPr>
      <t>52532099/</t>
    </r>
    <r>
      <rPr>
        <sz val="10"/>
        <color rgb="FFFF0000"/>
        <rFont val="Calibri"/>
        <family val="2"/>
        <scheme val="minor"/>
      </rPr>
      <t>1014215506</t>
    </r>
  </si>
  <si>
    <t xml:space="preserve"> 860067479-2</t>
  </si>
  <si>
    <r>
      <rPr>
        <sz val="10"/>
        <color rgb="FF000000"/>
        <rFont val="Calibri"/>
        <family val="2"/>
      </rPr>
      <t>91161674/</t>
    </r>
    <r>
      <rPr>
        <sz val="10"/>
        <color rgb="FFFF0000"/>
        <rFont val="Calibri"/>
        <family val="2"/>
      </rPr>
      <t>1014260640</t>
    </r>
  </si>
  <si>
    <r>
      <rPr>
        <sz val="10"/>
        <color rgb="FF000000"/>
        <rFont val="Calibri"/>
        <family val="2"/>
        <scheme val="minor"/>
      </rPr>
      <t>1000575286/</t>
    </r>
    <r>
      <rPr>
        <sz val="10"/>
        <color rgb="FFFF0000"/>
        <rFont val="Calibri"/>
        <family val="2"/>
        <scheme val="minor"/>
      </rPr>
      <t>1033696314</t>
    </r>
  </si>
  <si>
    <r>
      <rPr>
        <sz val="10"/>
        <color rgb="FF000000"/>
        <rFont val="Calibri"/>
        <family val="2"/>
      </rPr>
      <t>52059861/</t>
    </r>
    <r>
      <rPr>
        <sz val="10"/>
        <color rgb="FFFF0000"/>
        <rFont val="Calibri"/>
        <family val="2"/>
      </rPr>
      <t>1026580275</t>
    </r>
  </si>
  <si>
    <t>860524654_x000D_</t>
  </si>
  <si>
    <t>901754692-0</t>
  </si>
  <si>
    <t xml:space="preserve">1129535711
</t>
  </si>
  <si>
    <t>901.785.289-8</t>
  </si>
  <si>
    <t>PRESTACIÓN DE SERVICIOS DE APOYO A LA GESTIÓN PARA EL FORTALECIMIENTO DE LAS COMPETENCIAS DEL ÁREA DE GESTIÓN POLICIVA Y JURÍDICA DE LA ALCALDÍA LOCAL DE LOS MÁRTIRES</t>
  </si>
  <si>
    <t xml:space="preserve">PRESTAR SERVICIOS LOGÍSTICOS PARA APOYAR LA RENDICIÓN DE CUENTAS EN LAS FASES REQUERIDAS Y EJERCICIOS DE PARTICIPACIÓN CIUDADANA DE LA ALCALDÍA LOCAL DE LOS MÁRTIRES
</t>
  </si>
  <si>
    <t>PRESTAR SUS SERVICIOS PROFESIONALES DE APOYO EN LA FORMULACIÓN, EVALUACIÓN Y SEGUIMIENTODE LAS INSTANCIAS DE PARTICIPACIÓN LOCALES, ASÍ COMO DE LOS PROYECTOS DE INVERSIÓN Y DEMÁS ACTIVIDADES RELACIONADAS CON EL ÁREA DE GESTIÓN DEL DESARROLLO LOCAL.</t>
  </si>
  <si>
    <t>PRESTAR LOS SERVICIOS DE APOYO A LA GESTIÓN AL ÁREA POLICIVA Y JURIDICA DEL FDLM DE CONFORMIDAD CON EL MARCO NORMATIVO APLICABLE PARA LA MATERIA.</t>
  </si>
  <si>
    <t>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</si>
  <si>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 xml:space="preserve">
PRESTAR LOS SERVICIOS PROFESIONALES EN LO CONCERNIENTE A LAS ACTIVIDADES ADMINISTRATIVAS, DE CAMPO Y APOYO A LA SUPERVISIÓN EN LOS PROCESOS AMBIENTALES Y DE AGRICULTURA URBANA DE LA ALCALDÍA LOCAL DE LOS MÁRTIRES
</t>
  </si>
  <si>
    <t>AUNAR ESFUERZOS TÉCNICOS, ADMINISTRATIVOS,JURÍDICOS Y FINANCIEROS PARA LA IMPLEMENTACIÓN DEL PROGRAMA JÓVENES A LA U, PARA EL ACCESO Y LA PERMANENCIA DE LAS Y LOS JÓVENES, EN LA CIUDAD DE BOGOTÁ, PARTICULARMENTE PARA LOS JÓVENES DE LA LOCALIDAD DE LOS MÁRTIRES</t>
  </si>
  <si>
    <t>PRESTAR EL SERVICIO INTEGRAL DE ASEO Y CAFETERIA PARA LA SEDE DE LA ALCALDIA LOCAL Y LA JUNTA ADMINISTRADORA LOCAL DE LOS
MARTIRES EN LOS TÉRMINOS Y CONDICIONES DEL ACUERDO MARCO DE PRECIOS PARA LA PRESTACIÓN DE SERVICIO INTEGRAL DE ASEO Y
CAFETERÍA IV No CCE-126-2023</t>
  </si>
  <si>
    <t>APOYAR ADMINISTRATIVA Y ASISTENCIALMENTE EN LAS ETAPAS DE LA GESTIÓN PÚBLICA CONTRACTUAL, EN CUMPLIMIENTO DEL PLAN DE DESARROLLO LOCAL VIGENTE</t>
  </si>
  <si>
    <t>CONTRATAR LA PÓLIZA DE VIDA GRUPO DE LOS EDILES DE LA ALCALDIA LOCAL DE LOS MÁRTIRES</t>
  </si>
  <si>
    <t xml:space="preserve"> PRESTAR LOS SERVICIOS PROFESIONALES DE APOYO AL AREA DE GESTION DE DESARROLLO DE LA ALCALDÍA LOCAL EN LA REALIZACIÓN DE PRODUCTOS Y PIEZAS DIGITALES, PUBLICITARIAS, EDICION Y ANIMACION GRAFICA EN SUS DIFERENTES FORMATOS, ASÍ COMO APOYAR LA PRODUCCIÓN Y MONTAJE DE EVENTOS DE CONFORMIDAD A LA NECESIDADES DEL FONDO DE DESARROLLO LOCA</t>
  </si>
  <si>
    <t xml:space="preserve">
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t>
  </si>
  <si>
    <t>PRESTAR SUS SERVICIOS PROFESIONALES DE APOYO EN LA FORMULACIÓN, EVALUACIÓN Y SEGUIMIENTO DE LAS INSTANCIAS DE PARTICIPACIÓN LOCALES, ASÍ COMO DE LOS PROYECTOS DE INVERSIÓN Y DEMÁS ACTIVIDADES RELACIONADAS CON EL ÁREA DE GESTIÓN DEL DESARROLLO LOCAL.</t>
  </si>
  <si>
    <t>PRESTAR LOS SERVICIOS PROFESIONALES ADMINISTRATIVOS AL FONDO DE DESARROLLO LOCAL EN EL FORTALECIMIENTO DE LAS ETAPAS DE LA GESTIÓN PÚBLICA CONTRACTUAL, EN CUMPLIMIENTO DEL PLAN DE DESARROLLO LOCAL VIGENTE.</t>
  </si>
  <si>
    <t>AUNAR ESFUERZOS PARA EL OTORGAMIENTO DE DISPOSITIVOS DE ASISTENCIA PERSONAL - AYUDAS TÉCNICAS, NO INCLUIDAS O NO CUBIERTAS POR EL PLAN DE BENEFICIOS DE SALUD PARA LAS PERSONAS CON DISCAPACIDAD, RESIDENTES EN LA LOCALIDAD DE LOS MÁRTIRES.</t>
  </si>
  <si>
    <t>PRESTAR LOS SERVICIOS PROFESIONALES QUE GARANTICEN LA EJECUCIÓN SEGUIMIENTO Y CONTROL DEL PROGRAMA (PARCEROS)</t>
  </si>
  <si>
    <t>PRESTAR LOS SERVICIOS DE APOYO A LA GESTIÓN TERRITORIAL PARA BRINDAR ACOMPAÑAMIENTO A LAS ACCIONES DEL AREA DE GESTION POLICIVA Y JURIDICA DE LA ALCALDIA LOCAL DE LOS MARTIR</t>
  </si>
  <si>
    <t xml:space="preserve">
PRESTAR SERVICIOS PROFESIONALES PARA LA IMPLEMENTACIÓN Y SEGUIMIENTO DE ACCIONES QUE FORTALEZCAN EL FUNCIONAMIENTO DE LOS CONSEJOS LOCALES, ASÍ COMO OTROS INSTRUMENTOS DE PARTICIPACIÓN CIUDADANA JUVENIL Y DEMÁS INSTANCIAS DE PARTICIPACIÓN, EN EL MARCO DE LAS COMPETENCIAS DE LA ALCALDÍA LOCAL DE LOS MÁRTIRES
</t>
  </si>
  <si>
    <t>PRESTAR SERVICIOS PROFESIONALES PARA APOYAR JURÍDICAMENTE LA DEPURACION, SEGUIMIENTO, CONTROL Y EJECUCION DE LAS ACTUACIONES ADMINISTRATIVAS QUE CURSAN EN LA ALCALDIA LOCAL DE LOS MARTIRES, ASI COMO BRINDAR ACOMPAÑAMIENTO EN LOS PROCEDIMIENTOS, TRAMITES Y DEMAS LINEAMIENTOS EN MATERIA JURIDICA QUE PERMITAN GARANTIZAR EL CUMPLIMIENTO DEL PLAN DE DESARROLLO LOCAL VIGENTE</t>
  </si>
  <si>
    <t>PRESTAR LOS SERVICIOS PROFESIONALES AL FONDO DE DESARROLLO LOCAL EN EL FORTALECIMIENTO DE LAS ETAPAS DE LA GESTIÓN PUBLICA CONTRACTUAL, EN CUMPLIMIENTO DEL PLAN DE DESARROLLO LOCAL VIGENTE</t>
  </si>
  <si>
    <t xml:space="preserve">PRESTAR LOS SERVICIOS PROFESIONALES PARA LA FORMULACIÓN PRE CONTRACTUAL PARTICIPATIVA, APOYO A LA SUPERVISIÓN, SEGUIMIENTO, ACOMPAÑAMIENTO, ATENCIÓN Y EVALUACIÓN DE LOS PROYECTOS E INSTANCIAS DE ARTICULACIÓN INTERINSTITUCIONAL Y PARTICIPACIÓN LOCAL QUE SE REQUIERAN EN EL PROYECTO 2077 TERRITORIOS DIVERSOS Y LIBRES DE VIOLENCIA.
</t>
  </si>
  <si>
    <t>PRESTAR LOS SERVICIOS DE APOYO A LA GESTIÓN TERRITORIAL PARA BRINDAR ACOMPAÑAMIENTO A LAS ACCIONES DEL AREA DE GESTION POLICIVA Y JURIDICA DE LA ALCALDIA LOCAL DE LOS MARTIRES</t>
  </si>
  <si>
    <t xml:space="preserve"> PRESTAR LOS SERVICIOS DE APOYO A LA GESTIÓN TERRITORIAL PARA BRINDAR ACOMPAÑAMIENTO A LAS ACCIONES DEL AREA DE GESTION POLICIVA Y JURIDICA DE LA ALCALDIA LOCAL DE LOS MARTIRES</t>
  </si>
  <si>
    <t>PRESTAR SERVICIOS PROFESIONALES COMO ENLACE EN TEMAS DE GESTIÓN DE RIESGO Y AGLOMERACIONES, A CARGO DE LA LOCALIDAD DE LOS MÁRTIRES DE CONFORMIDAD CON EL MARCO NORMATIVO APLICABLE PARA LA MATERIA.</t>
  </si>
  <si>
    <t xml:space="preserve">
PRESTAR LOS SERVICIOS DE APOYO A LA GESTIÓN TERRITORIAL PARA EL FORTALECIMIENTO DE ACCIONES OPERATIVAS Y ESTRATÉGICAS DE CULTURA, DEPORTE Y MOVILIDAD DE LA LOCALIDAD DE LOS MÁRTIRES
</t>
  </si>
  <si>
    <t>PRESTAR LOS SERVICIOS DE APOYO A LA GESTION TERRITORIAL PARA EL FORTALECIENTO DE ACCIONES OPERATIVAS Y ESTRATEGICAS DE CULTURA , DEPORTE Y MOVILIDAD DE LA LOCALIDAD DE LOS MARTIRES</t>
  </si>
  <si>
    <t>AUNAR ESFUERZOS TECNICOS, ADMINISTRATIVOS Y FINANCIEROS PARA EL FORTALECIMIENTO DE LAS CAPACIDADES LOCALES EN MECANISMOS DE SEGURIDAD, JUSTICIA COMUNITARIA, Y PARTICIPACIÓN CIUDADANA EN LA LOCALIDAD DE LOS MARTIRES</t>
  </si>
  <si>
    <t>AUNAR ESFUERZOS TÉCNICOS, ADMINISTRATIVOS, JURÍDICOS Y FINANCIEROS ENTRE LA SECRETARIA DISTRITAL DE INTEGRACIÓN SOCIAL Y EL FONDO DE DESARROLLO LOCAL DE LOS MÁRTIRES PARA LA OPERACIÓN DEL PAGO DE TRANSFERENCIAS MONETARIAS NO CONDICIONADAS DE LA ESTRATEGIA DE INGRESOS MÍNIMO GARANTIZADO, QUE PERMITIRÁ LA DISPERSIÓN DE RECURSOS A LOS HOGARES POBRES PRIORIZADOS E IDENTIFICADOS DE LA LOCALIDAD DE LOS MÁRTIRES.</t>
  </si>
  <si>
    <t>AUNAR ESFUERZOS ECONÓMICOS, TÉCNICOS, ADMINISTRATIVOS Y DE GESTIÓN PARA LA EJECUCIÓN DE METAS RELACIONADAS CON LAS LÍNEAS DE INVERSIÓN DE EDUCACIÓN PARA LA PRIMERA INFANCIA, DESARROLLO DE LA ECONOMÍA LOCAL, DESARROLLO SOCIAL Y CULTURAL, CONDICIONES DE SALUD, DISMINUCIÓN DE FACTORES DE RIESGO, TRANSFORMACIÓN EMPRESARIAL, MÁRTIRES CUIDADORA, MÁRTIRES LIBRE DE VIOLENCIAS Y MÁRTIRES TERRITORIO DE PAZ EN EJECUCIÓN DEL PLAN DE DESARROLLO LOCAL</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</si>
  <si>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</si>
  <si>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APOYAR TÉCNICAMENTE A LOS PROFESIONALES DE INFRAESTRUCTURA DEL FONDO DE DESARROLLO LOCAL DE LOS MÁRTIRES , EN EL TRÁMITE DE RESPUESTA A DERECHOS DE PETICIÓN, REQUERIMIENTOS CIUDADANOS Y DEMÁS ASPECTOS ADMINISTRATIVOS NECESARIOS PARA GESTIONAR DE MANERA ADECUADA EL PROYECTO 2097.</t>
  </si>
  <si>
    <t xml:space="preserve"> PRESTAR LOS SERVICIOS DE APOYO A LA GESTIÓNTERRITORIAL PARA BRINDAR ACOMPAÑAMIENTO A LAS ACCIONES DEL AREA DE GESTION POLICIVA Y JURIDICA DE LA ALCALDIA LOCAL DE LOS MARTIRES</t>
  </si>
  <si>
    <t>PRESTACIÓN DE SERVICIOS DE APOYO A LA GESTIÓN PARA EL FORTALECIMIENTO DE LAS COMPETENCIAS DEL ÁREA DE GESTIÓN POLICIVA Y JURÍDICA DE LA ALCALDÍA LOCAL DE LOS MÁRTIRES.</t>
  </si>
  <si>
    <t xml:space="preserve"> PRESTACIÓN DE SERVICIOS DE APOYO A LA GESTIÓN PARA EL FORTALECIMIENTO DE LAS COMPETENCIAS DEL ÁREA DE GESTIÓN POLICIVA Y JURÍDICA DE LA ALCALDÍA LOCAL DE LOS MÁRTIRES</t>
  </si>
  <si>
    <t>CONTRATAR LOS SERVICIOS DE COPIA Y REPRODUCCIÓN DE DOCUMENTOS, FOTOGRAMAS Y PIEZAS QUE SE REQUIERAN PARA EL MANTENIMIENTO DEL ARCHIVO DE LA ENTIDAD</t>
  </si>
  <si>
    <t>PRESTACIÓN DE SERVICIOS PROFESIONALES PARA REALIZAR LAS ACTIVIDADES DE FORMUALCIÓN, APOYO A LA SUPERVISIÓN, CONTROL Y SEGUIMIENTO AL PROYECTO DE INVERSIÓN 2056 Y AL CONVENIO INTERADMINISTRATIVO SUSCRITO CON LA AGENCIA PARA LA EDUCACIÓN SUPERIOR ATENEA</t>
  </si>
  <si>
    <t>ADQUISICION DEL SEGURO DE
VEHÍCULOS DEL PARQUE AUTOMOTOR DEL
FONDO DE DESARROLLO LOCAL DE LOS
MARTIRES, A TRAVÉS DEL ACUERDO MARCO DE
PRECIOS NO. CCE-877-1-AMP-201</t>
  </si>
  <si>
    <t xml:space="preserve">	CONTRATAR A PRECIOS UNITARIOS FIJOS POR LA MODALIDAD DE MONTO AGOTABLE, LAS OBRAS Y ACTIVIDADES PARA LA CONSERVACIÓN DE LA MALLA VIAL Y ESPACIO PÚBLICO DE LA LOCALIDAD DE LOS MÁRTIRE</t>
  </si>
  <si>
    <t>ADQUIRIR LA DOTACIÓN MOBILIARIA PARA LA REALIZACIÓN DE ACTIVIDADES MISIONALES DEL   FDLM</t>
  </si>
  <si>
    <t>CONTRATAR A MONTO AGOTABLE EL SUMINISTRO DE INSUMOS DE REFRIGERIOS, ELEMENTOS DE MERCHANDISING Y LOGISTICOS REQUERIDOS PARA EL DESARROLLO OPERATIVO Y ACTIVIDADES DEL PROGRAMA "PARCEROS POR BOGOTÁ" Y OTRAS ACTIVIDADES EN LA LOCALIDAD DE LOS MÁRTIRES</t>
  </si>
  <si>
    <t>CONTRATAR POR LA MODALIDAD DE MONTO AGOTABLE EL SUMINISTRO DE ELEMENTOS Y SERVICIOS PARA EL DESARROLLO DE LAS ACCIONES RELACIONADAS CON ORIENTAR, FORMAR O SENSIBILIZAR PERSONAS EN PREVENCIÓN DE VIOLENCIA INTRAFAMILIAR Y/O VIOLENCIA SEXUAL DEL PROYECTO 2077 "TERRITORIOS DIVERSOS Y LIBRES DE VIOLENCIA</t>
  </si>
  <si>
    <t>ADQUIRIR LOS INSUMOS NECESARIOS PARA ADELANTAR EL PROCESO CARNETIZACIÓN DE LOS VENDEDORES INFORMALES Y ESTACIONARIOS DE LA LOCALIDAD DE LOS MÁRTIRES</t>
  </si>
  <si>
    <t>COMPRAVENTA DE LICENCIAS A TRAVÉS DE LA PLATAFORMA DE LA TIENDA VIRTUAL DEL ESTADO COLOMBIANO POR INSTRUMENTO DE AGREGACIÓN DE DEMANDA PARA LA ADQUISICIÓN DE SOFTWARE POR CATÁLOGO QUE REQUIERAN LAS ENTIDADES ESTATALES CCE139-IAD-2020</t>
  </si>
  <si>
    <t xml:space="preserve">	PRESTAR LOS SERVICIOS COMO OPERADOR LOGÍSTICO PARA LA REALIZACIÓN DEL EVENTO ESTRATÉGICO LOCAL DE PROMOCIÓN ARTÍSTICA Y CULTURAL CARNAVAL POR LA VIDA 2023, EN EL MARCO DEL PLAN DE DESARROLLO LOCAL VIGENTE Y DOCUMENTOS QUE HACEN PARTE DEL PROCESO</t>
  </si>
  <si>
    <t>REALIZAR LA INTERVENTORIA TÉCNICA, ADMINISTRATIVA, FINANCIERA, JURÍDICA, SOCIAL, AMBIENTAL Y SISO AL CONTRATO DE OBRA PUBLICA QUE TENDRÁ POR OBJETO CONTRATAR A PRECIOS UNITARIOS FIJOS POR LA MODALIDAD DE MONTO AGOTABLE, LAS OBRAS Y ACTIVIDADES PARA LA CONSERVACION DE LA MALLA VIAL Y ESPACIO PUBLICO DE LA LOCALIDAD DE LOS MARTIRES</t>
  </si>
  <si>
    <t>PRESTAR LOS SERVICIOS DE APOYO A GESTIÓN EN LAS DIFERENTES LABORES ADMINISTRATIVAS QUE SURJAN DE LAS ACTIVIDADES DE LA JUNTA ADMINISTRADORA LOCAL DE LOS MÁRTIRES</t>
  </si>
  <si>
    <t>PRESTACIÓN DE SERVICIOS COMO APOYO PROFESIONAL EN LA GESTIÓN PÚBLICA PRECONTRACTUAL, CONTRACTUAL Y POST CONTRACTUAL QUE SE REQUIERA EN CUMPLIMIENTO DEL PLAN DE DESARROLLO</t>
  </si>
  <si>
    <t>PRESTAR SUS SERVICIOS DE APOYO A LA GESTION PARA APOYAR ASISTENCIALMENTE EN LAS ETAPAS DE LA GESTIÓN PÚBLICA CONTRACTUAL, EN CUMPLIMIENTO DEL PLAN DE DESARROLLO LOCAL VIGENTE.</t>
  </si>
  <si>
    <t>ADQUISICIÓN DE ELEMENTOS PARA DOTACIÓN DE SEDES EDUCATIVAS Y CENTRO CRECER DE LA LOCALIDAD, DE CONFORMIDAD CON LAS ESPECIFICACIONES ESTABLECIDAS EN LAS FICHAS TÉCNICA (lote I y II)</t>
  </si>
  <si>
    <t>ADQUISICIÓN DE ELEMENTOS PARA DOTACIÓN DE SEDES EDUCATIVAS Y CENTRO CRECER DE LA LOCALIDAD, DE CONFORMIDAD CON LAS ESPECIFICACIONES ESTABLECIDAS EN LAS FICHAS TÉCNICA (LOTE III)</t>
  </si>
  <si>
    <t>CONTRATAR LA REALIZACIÓN DE LOS EVENTOS ARTÍSTICOS Y CULTURALES DE LA LOCALIDAD DE LOS MÁRTIRES DE CONFORMIDAD CON LOS ESTUDIOS ANTERIORES Y DEMÁS DOCUMENTOS QUE HACEN PARTE INTEGRAL DEL PROCESO.</t>
  </si>
  <si>
    <t>Prestar los servicios de apoyo a la gestión para la ejecución del proyecto 2060 como personal técnico para el seguimiento del proyecto de inversión Localidad emprendedora y sostenible de la vigencia fiscal 2023</t>
  </si>
  <si>
    <t>PRESTAR SUS SERVICIOS PROFESIONALES PARA APOYAR AL DESPACHO DEL ALCALDE LOCAL DE LOS MÁRTIRES</t>
  </si>
  <si>
    <t>La prestación de servicios para la ejecución de acciones de fortalecimiento (convocatoria, evaluaciones, y selección) de organizaciones sociales, instancias de participación, organizaciones de actores de propiedad horizontal y la celebración del evento Día Comunal.</t>
  </si>
  <si>
    <t>PRESTAR SUS SERVICIOS PROFESIONALES PARA APOYAR JURIDICAMENTE AL FONDO DE DESARROLLO LOCAL DE LOS MARTIRES EN LA IMPLEMENTACION DE ACUERDOS, PLANES Y PROGRAMAS QUE PROMUEVAN LA CONVIVENCIA ARMÓNICA ENTRE LA CIUDADANÍA Y LOS VENDEDORES INFORMALES Y ESTACIONARIOS,ORIENTADOS A LA SOLUCIÓN DE LOS CONFLICTOS DEL ESPACIO PÚBLICO IDENTIFICADOS POR LAS ALCALDÍAS LOCALES, ASI COMO LAS DEMAS ACCIONES REQUERIDAS QUE PERMITAN GARANTIZAR EL CUMPLIMIENTO DE LAS METAS ESTABLECIDAS EN EL PLAN DE DESARROLLO LOCAL</t>
  </si>
  <si>
    <t>REALIZAR LA VERIFICACION Y MEDICION POSTERIOR, DETERIORO, MODIFICACIÓN DE LA VIDA ÚTIL DE LOS BIENES DE PROPIEDAD DE LA ALCALDIA LOCAL DE LOS MÁRTIRES</t>
  </si>
  <si>
    <t>Prestar servicios para la formulación de procesos comunitarios de educación ambiental (PROCEDA) y formación en acciones que promuevan cambios en la cultura ciudadana en separación en la fuente y reciclaje en la localidad de los Mártires.</t>
  </si>
  <si>
    <t>CONTRATAR A PRECIOS UNITARIOS FIJOS POR LA MODALIDAD DE MONTO AGOTABLE, LOS SERVICIOS PARA PLANTAR Y MANTENER ARBOLES URBANOS Y/O RURALES EN LA LOCALIDAD DE LOS MARTIRES</t>
  </si>
  <si>
    <t>ADQUISICION DE IMPLEMENTOS, EQUIPOS Y ELEMENTOS DEPORTIVOS PARA DEPORTISTAS DE DEPORTES CONVENCIONALES Y PARALÍMPICOS, Y PARA FORTALECER LOS PROCESOS DE ESCUELAS DE INICIACIÓN Y FORMACIÓN DEPORTIVA DE LA LOCALIDAD DE LOS MÁRTIRES, EN EL MARCO DEL PROYECTO 2075: RECREACIÓN Y DEPORTE PARA UNA VIDA MÁS SANA</t>
  </si>
  <si>
    <t>PRESTAR SUS SERVICIOS PROFESIONALES PARA APOYAR JURIDICAMENTE AL FONDO DESARROLLO LOCAL DE LOS MARTIRES EN LA IMPLEMENTACION DE ACUERDOS, PLANES Y DE PROGRAMAS QUE PROMUEVAN LA CONVIVENCIA ARMÓNICA ENTRE LA CIUDADANÍA Y LOS VENDEDORES INFORMALES Y ESTACIONARIOS, ORIENTADOS A LA SOLUCIÓN DE LOS CONFLICTOS DEL ESPACIO PÚBLICO IDENTIFICADOS POR LAS ALCALDÍAS LOCALES, ASI COMO LAS DEMAS ACCIONES REQUERIDAS QUE PERMITAN GARANTIZAR EL CUMPLIMIENTO DE LAS METAS ESTABLECIDAS EN EL PLAN DE DESARROLLO LOCAL</t>
  </si>
  <si>
    <t>VINCULAR PERSONAS DE LA LOCALIDAD DE LOS MÁRTIRES A LAS ACCIONES Y ESTRATEGIAS DE RECONOCIMIENTO DE LOS SABERES ANCESTRALES DE LA COMUNIDAD INDIGENA, EN MARCO DEL PROYECTO 2043- AYUDAS TÉCNICAS Y MEDICINA ANCESTRAL</t>
  </si>
  <si>
    <t>VINCULAR PERSONAS DE LA LOCALIDAD DE LOS MÁRTIRES A LAS ACCIONES Y ESTRATEGIAS DE RECONOCIMIENTO DE LOS SABERES ANCESTRALES EN LA COMUNIDAD AFROCOLOMBIANA, EN MARCO DEL PROYECTO 2043- AYUDAS TÉCNICAS Y MEDICINA ANCESTRAL</t>
  </si>
  <si>
    <t>Prestar los servicios asistenciales y de apoyo territorial al proyecto 2060 de la vigencia fiscal 2023.</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</si>
  <si>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contribuye a la garantía de los derechos de la población mayor en el marco de la Política Pública Social para el Envejecimiento y la Vejez en el Distrito Capital a cargo de la Alcaldia</t>
  </si>
  <si>
    <t>PRESTAR LOS SERVICIOS DE APOYO A LA GESTIÓN AL AREA DE DESAROLLO LOCAL ADMIINISTRATIVA Y FINACIERA DEL FONDO DE DESARROLLO LOCAL DE LOS MARTIRES EN LAS COMUNICACIONES INTERNAS Y EXTERNAS.</t>
  </si>
  <si>
    <t>PRESTAR LOS SERVICIOS PROFESIONALES ESPECIALIZADO, PARA APOYAR LA GESTIÓN TRANSVERSAL DEL DESPACHO DEL ALCALDE DE LA LOCALIDAD DE LOS MÁRTIRES, EN LA IMPLEMENTACIÓN DEL PLAN DE DESARROLLO LOCAL VIGENTE.</t>
  </si>
  <si>
    <t>Prestar los servicios profesionales en los proyectos que tienen por objeto la construcción, rehabilitación y mantenimiento de la infraestructura social en lo referente a parques vecinales y espacio público de la localidad de los mártires.</t>
  </si>
  <si>
    <t>PRESTACIÓN DE SERVICIOS PROFESIONALES PARA EL ACOMPAÑAMIENTO AL SECTOR PRODUCTIVO, COMERCIAL Y ECONOMICO DE LA LOCALIDAD DE LOS MÁRTIRES</t>
  </si>
  <si>
    <t>PRESTAR SUS SERVICIOS ASISTENCIALES PARA LA IMPLEMENTACIÓN DE ACUERDOS QUE PROMUEVAN LA CONVIVENCIA ARMÓNICA ENTRE LA CIUDADANÍA , ASÍ COMO EL APOYO AL ÁREA DE GESTIÓN POLICIVA Y JURÍDICA DE LA ALCALDÍA LOCAL DE LOS MÁRTIRES</t>
  </si>
  <si>
    <t>CONTRATAR A PRECIOS UNITARIOS FIJOS POR LA MODALIDAD DE MONTO AGOTABLE, LAS OBRAS Y ACTIVIDADES PARA EL MEJORAMIENTO, MANTENIMIENTO, CONSTRUCCIÓN Y DOTACIÓN DE PARQUES VECINALES Y/O DE BOLSILLO EN LA LOCALIDAD DE LOS MÁRTIRES</t>
  </si>
  <si>
    <t>PRESTACIÓN DE SERVICIOS PROFESIONALES PARA LIDERAR LA EJECUCIÓN DEL PROYECTO 2077 DE PREVENCIÓN DE VIOLENCIA INTRAFAMILIAR, VIOLENCIA SEXUAL EN EL CONTEXTO FAMILIAR Y PROMOCIÓN DEL BUEN TRATO Y ENTORNO PROTECTORES PARA POBLACIONES EN SITUACIÓN DE RIESGO EN CUMPLIMIENTO DEL PLAN DE DESARROLLO LOCAL</t>
  </si>
  <si>
    <t>AUNAR ESFUERZOS TECNICOS, ADIMISTRATIVOS Y FINANCIEROS PARA EL FORTALECIMIENTO DE ACCIONES EN PREPARACIÓN DE RESPUESTA ANTE EL RIESGO Y EMERGENCIAS QUE CONTRIBUYAN AL FORTALECIMIENTO DE LAS CAPACIDADES DE LA LOCALIDAD DE LOS MARTIRES</t>
  </si>
  <si>
    <t>PRESTAR LOS SERVICIOS PROFESIONALES PARA APOYAR TÉCNICAMENTE LAS DISTINTAS ETAPAS DE LOS PROCESOS DE COMPETENCIA DE LA ALCALDÍA LOCAL Y/O INSPECCIONES DE POLICÍA PARA LA DEPURACIÓN DE ACTUACIONES ADMINISTRATIVAS Y/O QUERELLAS</t>
  </si>
  <si>
    <t>Apoyar el cubrimiento de las actividades, cronogramas y agenda de la Alcaldía local a nivel interno y externo, así como la generación de contenidos periodísticos.</t>
  </si>
  <si>
    <t>PRESTAR SUS SERVICIOS PROFESIONALES PARA APOYAR JURIDICAMENTE AL FONDO DE DESARROLLO LOCAL DE LOS MARTIRES EN LA IMPLEMENTACION DE ACUERDOS, PLANES Y PROGRAMAS QUE PROMUEVAN LA CONVIVENCIA ARMÓNICA ENTRE LA CIUDADANÍA Y LOS VENDEDORES INFORMALES Y ESTACIONARIOS, ORIENTADOS A LA SOLUCIÓN DE LOS CONFLICTOS DEL ESPACIO PÚBLICO IDENTIFICADOS POR LAS ALCALDÍAS LOCALES, ASI COMO LAS DEMAS ACCIONES REQUERIDAS QUE PERMITAN GARANTIZAR EL CUMPLIMIENTO DE LAS METAS ESTABLECIDAS EN EL PLAN DE DESARROLLO LOCAL</t>
  </si>
  <si>
    <t>PRESTAR SUS SERVICIOS PROFESIONALES PARA APOYAR TÉCNICAMENTE LAS DISTINTAS ETAPAS DE LOS PROCESOS DE COMPETENCIA DE LA ALCALDÍA LOCAL Y/O INSPECCIONES DE POLICÍA PARA LA DEPURACIÓN DE ACTUACIONES ADMINISTRATIVAS Y/O QUERELLAS</t>
  </si>
  <si>
    <t>REALIZAR LA INTERVENTORÍA TÉCNICA, ADMINISTRATIVA, FINANCIERA, JURÍDICA, SOCIAL, AMBIENTAL Y SISO AL CONTRATO DE OBRA PUBLICA QUE TENDRÁ POR OBJETO CONTRATAR A PRECIOS UNITARIOS FIJOS POR LA MODALIDAD DE MONTO AGOTABLE, LAS OBRAS Y ACTIVIDADES PARA EL MEJORAMIENTO, MANTENIMIENTO, CONSTRUCCIÓN Y DOTACIÓN DE PARQUES VECINALES Y/O DE BOLSILLO EN LA LOCALIDAD DE LOS MÁRTIRES</t>
  </si>
  <si>
    <t>PRESTAR LOS SERVICIOS PROFESIONALES COMO APOYO AL SEGUIMIENTO DE LOS PROCESOS, METAS Y PROYECTOS DIRIGIDOS A LA GESTIÓN DE LA CALIDAD INSTITUCIONAL DE LA ALCALDÍA LOCAL DE LOS MÁRTIRES.</t>
  </si>
  <si>
    <t>SUMINISTRO DE COMPONENTE TECNOLÓGICO del PROCESO DE SELECCIÓN ABREVIADA PARA LA ADQUISICIÓN DE BIENES Y/O SERVICIOS DE CARACTERÍSTICAS TÉCNICAS UNIFORMES POR SUBASTA INVERSA No. FDLM-SASI-033- 2023(99399</t>
  </si>
  <si>
    <t>SUMINISTRO DE COMPONENTE PARQUE AUTOMOTOR del PROCESO DE SELECCIÓN ABREVIADA PARA LA ADQUISICIÓN DE BIENES Y/O SERVICIOS DE CARACTERÍSTICAS TÉCNICAS UNIFORMES POR SUBASTA INVERSA No. FDLMSASI-033-2023(99399)</t>
  </si>
  <si>
    <t>CONTRATAR LA PRESTACIÓN DE SERVICIOS PARA LA REALIZACIÓN DE EVENTOS RECREO DEPORTIVOS, VINCULANDO A LOS HABITANTES DE LA LOCALIDAD DE LOS MÁRTIRES PARA LA VIGENCIA 2023, EN EL MARCO DEL PROYECTO 2075: RECREACIÓN Y DEPORTE PARA UNA VIDA MÁS SANA</t>
  </si>
  <si>
    <t>PRESTACIÓN DE SERVICIOS PROFESIONALES PARA LA REALIZACIÓN DE ACTIVIDADES Y ESTRATEGIAS RELACIONADAS CON EL PROYECTO 2060 EN LA IMPLEMENTACIÓN DE APOYOS A MIPYMES Y/O EMPRENDIMIENTOS EN LOS PROCESOS DE RECONVERSIÓN HACIA ACTIVIDADES</t>
  </si>
  <si>
    <t>SUSPENDIDO</t>
  </si>
  <si>
    <t>Suspendido</t>
  </si>
  <si>
    <t>22708/2023</t>
  </si>
  <si>
    <t>28/0672023</t>
  </si>
  <si>
    <t>4/0772023</t>
  </si>
  <si>
    <t>13/1072024</t>
  </si>
  <si>
    <t>9/0472024</t>
  </si>
  <si>
    <t>29/1272023</t>
  </si>
  <si>
    <t>FDLM-CPS-AG-224-2023 (101686)</t>
  </si>
  <si>
    <t>O212020200701030471347</t>
  </si>
  <si>
    <t xml:space="preserve">O23011603390000002042 </t>
  </si>
  <si>
    <t>O23011601240000002093</t>
  </si>
  <si>
    <t xml:space="preserve">O23011601170000002056 </t>
  </si>
  <si>
    <t>O21202020060363399 y O21202020080585330</t>
  </si>
  <si>
    <t xml:space="preserve">O212020200701030571358 </t>
  </si>
  <si>
    <t>O23011601060000002043</t>
  </si>
  <si>
    <t>O23011605570000002098/O23011605570000002096</t>
  </si>
  <si>
    <t>O23011601060000002060/O23011601060000002077/O23011601060000002065/O23011601060000002047/O23011601060000002089/O23011601060000002042</t>
  </si>
  <si>
    <t>O21202020080585951</t>
  </si>
  <si>
    <t>O212020200701030571351</t>
  </si>
  <si>
    <t>O23011601060000002065                                            O23011601140000002052</t>
  </si>
  <si>
    <t>O23011605550000002096</t>
  </si>
  <si>
    <t>O23011602270000002086        O23011602380000002084</t>
  </si>
  <si>
    <t>O23011602330000002092</t>
  </si>
  <si>
    <t xml:space="preserve">O23011602330000002092 </t>
  </si>
  <si>
    <t>O23011602300000002088</t>
  </si>
  <si>
    <t>O23011603480000002098</t>
  </si>
  <si>
    <t>https://community.secop.gov.co/Public/Tendering/OpportunityDetail/Index?noticeUID=CO1.NTC.4262122&amp;isFromPublicArea=True&amp;isModal=False</t>
  </si>
  <si>
    <t>https://community.secop.gov.co/Public/Tendering/OpportunityDetail/Index?noticeUID=CO1.NTC.4389971&amp;isFromPublicArea=True&amp;isModal=False</t>
  </si>
  <si>
    <t>FDLM-128-2023 (98319)</t>
  </si>
  <si>
    <t>FDLM-130-2023 (97411)</t>
  </si>
  <si>
    <t>FDLM-SAMC-024-2023(94429)</t>
  </si>
  <si>
    <t>FDLM-131-2023 (98245)</t>
  </si>
  <si>
    <t>FDLM-IPMC-035-2023(98651)</t>
  </si>
  <si>
    <t>FDLM-132-2023 (98377)</t>
  </si>
  <si>
    <t>FDLM-133-2023 (98371)</t>
  </si>
  <si>
    <t>CONTRATAR A MONTO AGOTABLE CON PRECIOS UNITARIOS FIJOS LA INTERVENCIÓN Y/O ADECUACIÓN DE SALONES COMUNALES DE LA LOCALIDAD DE LOS MÁRTIRES EN EL CUMPLIMIENTO DEL PLAN DE DESARROLLO VIGENT</t>
  </si>
  <si>
    <t>Prestar los servicios para realizar la atención de animales en la localidad de los mártires en acciones de urgencias médicas veterinarias, brigadas médico veterinarias, esterilización, educación; y entrega de suministros de alimentos y medicamentos</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</si>
  <si>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t>
  </si>
  <si>
    <t>SUMINISTRO DE ELEMENTOS DE PAPELERÍA Y ÚTILES DE OFICINA PARA EL FONDO DE DESARROLLO LOCAL DE LOS MARTIRES</t>
  </si>
  <si>
    <t>"PRESTAR LOS SERVICIOS PROFESIONALES COMO APOYO AL ÁREA DE GESTIÓN DEL DESARROLLO, PARA EL FORTALECIMIENTO PRESUPUESTAL Y CONTABLE, EN EL CUMPLIMIENTO DEL PLAN DE DESARROLLO LOCA</t>
  </si>
  <si>
    <t>PRESTAR LOS SERVICIOS PROFESIONALES AL FONDO DE DESARROLLO LOCAL DE LOS MÁRTIRES EN LOS ASPECTOS DE SEGURIDAD CIUDADANA, CONVIVENCIA Y PREVENCIÓN DE CONFLICTOS EN LA LOCALIDAD DE LOS MARTIRES</t>
  </si>
  <si>
    <t>COMPAÑÍA MUNDIAL DE SEGUROS</t>
  </si>
  <si>
    <t>6.734.502 COP</t>
  </si>
  <si>
    <t>10.200.000 </t>
  </si>
  <si>
    <t>60/%</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</si>
</sst>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4" formatCode="_-&quot;$&quot;\ * #,##0.00_-;\-&quot;$&quot;\ * #,##0.00_-;_-&quot;$&quot;\ * &quot;-&quot;??_-;_-@_-"/>
    <numFmt numFmtId="164" formatCode="_(* #,##0.00_);_(* \(#,##0.00\);_(* &quot;-&quot;??_);_(@_)"/>
    <numFmt numFmtId="165" formatCode="&quot;$&quot;\ #,##0.00"/>
    <numFmt numFmtId="166" formatCode="0.0"/>
    <numFmt numFmtId="167" formatCode="&quot;$&quot;\ #,##0"/>
    <numFmt numFmtId="168" formatCode="[$$-240A]\ #,##0"/>
    <numFmt numFmtId="169" formatCode="_-[$$-240A]\ * #,##0.00_-;\-[$$-240A]\ * #,##0.00_-;_-[$$-240A]\ * &quot;-&quot;??_-;_-@_-"/>
  </numFmts>
  <fonts count="39" x14ac:knownFonts="1">
    <font>
      <sz val="11"/>
      <color theme="1"/>
      <name val="Calibri"/>
      <family val="2"/>
      <scheme val="minor"/>
    </font>
    <font>
      <sz val="11"/>
      <color theme="1"/>
      <name val="Calibri"/>
      <family val="2"/>
      <scheme val="minor"/>
    </font>
    <font>
      <b/>
      <sz val="10"/>
      <name val="Times New Roman"/>
      <family val="1"/>
    </font>
    <font>
      <sz val="10"/>
      <color rgb="FF000000"/>
      <name val="Arial"/>
      <family val="2"/>
    </font>
    <font>
      <b/>
      <sz val="11"/>
      <color theme="1"/>
      <name val="Calibri"/>
      <family val="2"/>
      <scheme val="minor"/>
    </font>
    <font>
      <sz val="10"/>
      <name val="Times New Roman"/>
      <family val="1"/>
    </font>
    <font>
      <sz val="10"/>
      <color theme="1"/>
      <name val="Times New Roman"/>
      <family val="1"/>
    </font>
    <font>
      <sz val="11"/>
      <color theme="1"/>
      <name val="Arial Narrow"/>
      <family val="2"/>
    </font>
    <font>
      <b/>
      <sz val="11"/>
      <name val="Arial Narrow"/>
      <family val="2"/>
    </font>
    <font>
      <b/>
      <sz val="11"/>
      <color theme="1"/>
      <name val="Arial Narrow"/>
      <family val="2"/>
    </font>
    <font>
      <b/>
      <sz val="12"/>
      <name val="Arial Narrow"/>
      <family val="2"/>
    </font>
    <font>
      <u/>
      <sz val="11"/>
      <color theme="10"/>
      <name val="Calibri"/>
      <family val="2"/>
      <scheme val="minor"/>
    </font>
    <font>
      <sz val="11"/>
      <color theme="1"/>
      <name val="Times New Roman"/>
      <family val="1"/>
    </font>
    <font>
      <b/>
      <sz val="10"/>
      <color rgb="FFFF0000"/>
      <name val="Times New Roman"/>
      <family val="1"/>
    </font>
    <font>
      <b/>
      <sz val="11"/>
      <color theme="1"/>
      <name val="Times New Roman"/>
      <family val="1"/>
    </font>
    <font>
      <sz val="11"/>
      <color rgb="FFFF0000"/>
      <name val="Times New Roman"/>
      <family val="1"/>
    </font>
    <font>
      <b/>
      <sz val="11"/>
      <color rgb="FFFF0000"/>
      <name val="Times New Roman"/>
      <family val="1"/>
    </font>
    <font>
      <sz val="9"/>
      <color theme="1"/>
      <name val="Times New Roman"/>
      <family val="1"/>
    </font>
    <font>
      <u/>
      <sz val="10"/>
      <color theme="10"/>
      <name val="Times New Roman"/>
      <family val="1"/>
    </font>
    <font>
      <sz val="10"/>
      <color theme="0"/>
      <name val="Times New Roman"/>
      <family val="1"/>
    </font>
    <font>
      <sz val="10"/>
      <color indexed="8"/>
      <name val="Times New Roman"/>
      <family val="1"/>
    </font>
    <font>
      <sz val="10"/>
      <color rgb="FF000000"/>
      <name val="Calibri"/>
      <family val="2"/>
      <scheme val="minor"/>
    </font>
    <font>
      <sz val="10"/>
      <color theme="1"/>
      <name val="Calibri"/>
      <family val="2"/>
      <scheme val="minor"/>
    </font>
    <font>
      <u/>
      <sz val="10"/>
      <color theme="10"/>
      <name val="Calibri"/>
      <family val="2"/>
      <scheme val="minor"/>
    </font>
    <font>
      <b/>
      <sz val="9"/>
      <color rgb="FF333333"/>
      <name val="Arial"/>
      <family val="2"/>
      <charset val="1"/>
    </font>
    <font>
      <sz val="10"/>
      <color rgb="FFFF0000"/>
      <name val="Calibri"/>
      <family val="2"/>
      <scheme val="minor"/>
    </font>
    <font>
      <sz val="10"/>
      <color rgb="FF000000"/>
      <name val="Calibri"/>
      <family val="2"/>
    </font>
    <font>
      <sz val="10"/>
      <color rgb="FFFF0000"/>
      <name val="Calibri"/>
      <family val="2"/>
    </font>
    <font>
      <sz val="10"/>
      <color rgb="FFE81E1E"/>
      <name val="Calibri"/>
      <family val="2"/>
    </font>
    <font>
      <sz val="11"/>
      <color rgb="FF000000"/>
      <name val="Calibri"/>
      <family val="2"/>
      <scheme val="minor"/>
    </font>
    <font>
      <sz val="9"/>
      <color rgb="FF000000"/>
      <name val="Arial"/>
      <family val="2"/>
    </font>
    <font>
      <u/>
      <sz val="11"/>
      <color rgb="FF0563C1"/>
      <name val="Calibri"/>
      <family val="2"/>
      <scheme val="minor"/>
    </font>
    <font>
      <u/>
      <sz val="10"/>
      <color rgb="FF0563C1"/>
      <name val="Calibri"/>
      <family val="2"/>
      <scheme val="minor"/>
    </font>
    <font>
      <sz val="10"/>
      <color theme="1"/>
      <name val="Calibri"/>
      <family val="2"/>
    </font>
    <font>
      <sz val="10"/>
      <color rgb="FF000000"/>
      <name val="Calibri"/>
      <scheme val="minor"/>
    </font>
    <font>
      <sz val="8"/>
      <color rgb="FF000000"/>
      <name val="Arial"/>
      <family val="2"/>
    </font>
    <font>
      <sz val="10"/>
      <color rgb="FF000000"/>
      <name val="Times New Roman"/>
      <family val="1"/>
    </font>
    <font>
      <sz val="10"/>
      <color rgb="FF666666"/>
      <name val="Times New Roman"/>
      <family val="1"/>
    </font>
    <font>
      <sz val="9"/>
      <color rgb="FF000000"/>
      <name val="Times New Roman"/>
      <family val="1"/>
    </font>
  </fonts>
  <fills count="1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4" tint="0.39997558519241921"/>
        <bgColor indexed="64"/>
      </patternFill>
    </fill>
    <fill>
      <patternFill patternType="solid">
        <fgColor theme="9"/>
        <bgColor indexed="64"/>
      </patternFill>
    </fill>
    <fill>
      <patternFill patternType="solid">
        <fgColor rgb="FFFFC000"/>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FFFF"/>
        <bgColor rgb="FF000000"/>
      </patternFill>
    </fill>
    <fill>
      <patternFill patternType="solid">
        <fgColor rgb="FFFFFFFF"/>
        <bgColor indexed="64"/>
      </patternFill>
    </fill>
    <fill>
      <patternFill patternType="solid">
        <fgColor rgb="FFFF0000"/>
        <bgColor indexed="64"/>
      </patternFill>
    </fill>
  </fills>
  <borders count="13">
    <border>
      <start/>
      <end/>
      <top/>
      <bottom/>
      <diagonal/>
    </border>
    <border>
      <start style="thin">
        <color indexed="64"/>
      </start>
      <end style="medium">
        <color indexed="64"/>
      </end>
      <top style="medium">
        <color indexed="64"/>
      </top>
      <bottom style="thin">
        <color indexed="64"/>
      </bottom>
      <diagonal/>
    </border>
    <border>
      <start style="medium">
        <color indexed="64"/>
      </start>
      <end style="thin">
        <color indexed="64"/>
      </end>
      <top style="thin">
        <color indexed="64"/>
      </top>
      <bottom style="thin">
        <color indexed="64"/>
      </bottom>
      <diagonal/>
    </border>
    <border>
      <start style="thin">
        <color auto="1"/>
      </start>
      <end style="thin">
        <color auto="1"/>
      </end>
      <top style="thin">
        <color auto="1"/>
      </top>
      <bottom style="thin">
        <color auto="1"/>
      </bottom>
      <diagonal/>
    </border>
    <border>
      <start style="thin">
        <color indexed="64"/>
      </start>
      <end style="medium">
        <color indexed="64"/>
      </end>
      <top style="thin">
        <color indexed="64"/>
      </top>
      <bottom style="thin">
        <color indexed="64"/>
      </bottom>
      <diagonal/>
    </border>
    <border>
      <start style="medium">
        <color indexed="64"/>
      </start>
      <end style="thin">
        <color indexed="64"/>
      </end>
      <top style="medium">
        <color indexed="64"/>
      </top>
      <bottom style="thin">
        <color indexed="64"/>
      </bottom>
      <diagonal/>
    </border>
    <border>
      <start style="thin">
        <color auto="1"/>
      </start>
      <end style="thin">
        <color auto="1"/>
      </end>
      <top style="medium">
        <color indexed="64"/>
      </top>
      <bottom style="thin">
        <color auto="1"/>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end style="thin">
        <color indexed="64"/>
      </end>
      <top/>
      <bottom style="thin">
        <color indexed="64"/>
      </bottom>
      <diagonal/>
    </border>
    <border>
      <start style="thin">
        <color indexed="64"/>
      </start>
      <end/>
      <top/>
      <bottom style="thin">
        <color indexed="64"/>
      </bottom>
      <diagonal/>
    </border>
    <border>
      <start style="thin">
        <color auto="1"/>
      </start>
      <end style="thin">
        <color auto="1"/>
      </end>
      <top/>
      <bottom style="thin">
        <color auto="1"/>
      </bottom>
      <diagonal/>
    </border>
  </borders>
  <cellStyleXfs count="8">
    <xf numFmtId="0" fontId="0" fillId="0" borderId="0"/>
    <xf numFmtId="164" fontId="1" fillId="0" borderId="0" applyFont="0" applyFill="0" applyBorder="0" applyAlignment="0" applyProtection="0"/>
    <xf numFmtId="0" fontId="3" fillId="0" borderId="0"/>
    <xf numFmtId="9" fontId="1" fillId="0" borderId="0" applyFont="0" applyFill="0" applyBorder="0" applyAlignment="0" applyProtection="0"/>
    <xf numFmtId="0" fontId="11" fillId="0" borderId="0" applyNumberFormat="0" applyFill="0" applyBorder="0" applyAlignment="0" applyProtection="0"/>
    <xf numFmtId="42" fontId="1" fillId="0" borderId="0" applyFont="0" applyFill="0" applyBorder="0" applyAlignment="0" applyProtection="0"/>
    <xf numFmtId="0" fontId="11" fillId="0" borderId="0" applyNumberFormat="0" applyFill="0" applyBorder="0" applyAlignment="0" applyProtection="0"/>
    <xf numFmtId="44" fontId="1" fillId="0" borderId="0" applyFont="0" applyFill="0" applyBorder="0" applyAlignment="0" applyProtection="0"/>
  </cellStyleXfs>
  <cellXfs count="219">
    <xf numFmtId="0" fontId="0" fillId="0" borderId="0" xfId="0"/>
    <xf numFmtId="0" fontId="0" fillId="2" borderId="0" xfId="0" applyFill="1"/>
    <xf numFmtId="0" fontId="8" fillId="5" borderId="5" xfId="0" applyFont="1" applyFill="1" applyBorder="1" applyAlignment="1">
      <alignment horizontal="center"/>
    </xf>
    <xf numFmtId="0" fontId="9" fillId="5" borderId="6" xfId="0" applyFont="1" applyFill="1" applyBorder="1" applyAlignment="1">
      <alignment horizontal="center"/>
    </xf>
    <xf numFmtId="0" fontId="4" fillId="5" borderId="1" xfId="0" applyFont="1" applyFill="1" applyBorder="1" applyAlignment="1">
      <alignment horizontal="center"/>
    </xf>
    <xf numFmtId="0" fontId="4" fillId="6" borderId="3" xfId="0" applyFont="1" applyFill="1" applyBorder="1" applyAlignment="1">
      <alignment horizontal="center" vertical="center"/>
    </xf>
    <xf numFmtId="0" fontId="7" fillId="6" borderId="3" xfId="0" applyFont="1" applyFill="1" applyBorder="1" applyAlignment="1">
      <alignment horizontal="justify" vertical="center" wrapText="1"/>
    </xf>
    <xf numFmtId="0" fontId="4" fillId="7" borderId="3" xfId="0" applyFont="1" applyFill="1" applyBorder="1" applyAlignment="1">
      <alignment horizontal="center"/>
    </xf>
    <xf numFmtId="0" fontId="7" fillId="7" borderId="3" xfId="0" applyFont="1" applyFill="1" applyBorder="1" applyAlignment="1">
      <alignment horizontal="justify" vertical="center" wrapText="1"/>
    </xf>
    <xf numFmtId="0" fontId="4" fillId="8" borderId="3" xfId="0" applyFont="1" applyFill="1" applyBorder="1" applyAlignment="1">
      <alignment horizontal="center"/>
    </xf>
    <xf numFmtId="0" fontId="7" fillId="8" borderId="3" xfId="0" applyFont="1" applyFill="1" applyBorder="1" applyAlignment="1">
      <alignment horizontal="justify" vertical="center" wrapText="1"/>
    </xf>
    <xf numFmtId="0" fontId="4" fillId="9" borderId="3" xfId="0" applyFont="1" applyFill="1" applyBorder="1" applyAlignment="1">
      <alignment horizontal="center" vertical="center"/>
    </xf>
    <xf numFmtId="0" fontId="7" fillId="9" borderId="3" xfId="0" applyFont="1" applyFill="1" applyBorder="1" applyAlignment="1">
      <alignment horizontal="justify" vertical="center" wrapText="1"/>
    </xf>
    <xf numFmtId="0" fontId="12" fillId="0" borderId="0" xfId="0" applyFont="1"/>
    <xf numFmtId="0" fontId="0" fillId="4" borderId="2" xfId="0" applyFill="1" applyBorder="1" applyAlignment="1">
      <alignment horizontal="left" vertical="center" wrapText="1"/>
    </xf>
    <xf numFmtId="0" fontId="0" fillId="6" borderId="4" xfId="0" applyFill="1" applyBorder="1" applyAlignment="1">
      <alignment horizontal="justify" vertical="center"/>
    </xf>
    <xf numFmtId="0" fontId="0" fillId="7" borderId="4" xfId="0" applyFill="1" applyBorder="1" applyAlignment="1">
      <alignment horizontal="justify" vertical="center" wrapText="1"/>
    </xf>
    <xf numFmtId="0" fontId="0" fillId="8" borderId="4" xfId="0" applyFill="1" applyBorder="1" applyAlignment="1">
      <alignment horizontal="justify" vertical="center"/>
    </xf>
    <xf numFmtId="0" fontId="0" fillId="9" borderId="4" xfId="0" applyFill="1" applyBorder="1" applyAlignment="1">
      <alignment horizontal="justify" vertical="center"/>
    </xf>
    <xf numFmtId="0" fontId="0" fillId="4" borderId="7" xfId="0" applyFill="1" applyBorder="1" applyAlignment="1">
      <alignment horizontal="left" vertical="center" wrapText="1"/>
    </xf>
    <xf numFmtId="0" fontId="8" fillId="5" borderId="5" xfId="0" applyFont="1" applyFill="1" applyBorder="1" applyAlignment="1">
      <alignment horizontal="center" wrapText="1"/>
    </xf>
    <xf numFmtId="0" fontId="10" fillId="5" borderId="3" xfId="0" applyFont="1" applyFill="1" applyBorder="1" applyAlignment="1">
      <alignment horizontal="center" vertical="center"/>
    </xf>
    <xf numFmtId="0" fontId="7" fillId="5" borderId="3" xfId="0" applyFont="1" applyFill="1" applyBorder="1" applyAlignment="1">
      <alignment horizontal="left" vertical="center" wrapText="1"/>
    </xf>
    <xf numFmtId="0" fontId="0" fillId="5" borderId="4" xfId="0" applyFill="1" applyBorder="1" applyAlignment="1">
      <alignment horizontal="justify" vertical="center"/>
    </xf>
    <xf numFmtId="0" fontId="4" fillId="5" borderId="3" xfId="0" applyFont="1" applyFill="1" applyBorder="1" applyAlignment="1">
      <alignment horizontal="center" vertical="center"/>
    </xf>
    <xf numFmtId="0" fontId="0" fillId="5" borderId="3" xfId="0" applyFill="1" applyBorder="1" applyAlignment="1">
      <alignment horizontal="left" vertical="center"/>
    </xf>
    <xf numFmtId="0" fontId="0" fillId="5" borderId="8" xfId="0" applyFill="1" applyBorder="1" applyAlignment="1">
      <alignment horizontal="left" vertical="center"/>
    </xf>
    <xf numFmtId="0" fontId="0" fillId="5" borderId="9" xfId="0" applyFill="1" applyBorder="1" applyAlignment="1">
      <alignment horizontal="justify" vertical="center"/>
    </xf>
    <xf numFmtId="0" fontId="16" fillId="3" borderId="0" xfId="0" applyFont="1" applyFill="1"/>
    <xf numFmtId="0" fontId="13" fillId="3" borderId="3" xfId="0" applyFont="1" applyFill="1" applyBorder="1" applyAlignment="1">
      <alignment vertical="center"/>
    </xf>
    <xf numFmtId="0" fontId="14" fillId="0" borderId="0" xfId="0" applyFont="1"/>
    <xf numFmtId="0" fontId="6" fillId="0" borderId="0" xfId="0" applyFont="1"/>
    <xf numFmtId="0" fontId="5" fillId="0" borderId="8" xfId="0" applyFont="1" applyBorder="1" applyAlignment="1">
      <alignment vertical="center"/>
    </xf>
    <xf numFmtId="166" fontId="12" fillId="0" borderId="0" xfId="0" applyNumberFormat="1" applyFont="1" applyProtection="1">
      <protection hidden="1"/>
    </xf>
    <xf numFmtId="0" fontId="6" fillId="0" borderId="0" xfId="0" applyFont="1" applyAlignment="1">
      <alignment horizontal="left"/>
    </xf>
    <xf numFmtId="0" fontId="12" fillId="0" borderId="0" xfId="0" applyFont="1" applyProtection="1">
      <protection hidden="1"/>
    </xf>
    <xf numFmtId="0" fontId="17" fillId="0" borderId="0" xfId="0" applyFont="1"/>
    <xf numFmtId="0" fontId="6" fillId="0" borderId="0" xfId="0" applyFont="1" applyAlignment="1">
      <alignment wrapText="1"/>
    </xf>
    <xf numFmtId="0" fontId="12" fillId="0" borderId="0" xfId="0" applyFont="1" applyAlignment="1" applyProtection="1">
      <alignment wrapText="1"/>
      <protection hidden="1"/>
    </xf>
    <xf numFmtId="0" fontId="16" fillId="3" borderId="0" xfId="0" applyFont="1" applyFill="1" applyAlignment="1" applyProtection="1">
      <alignment wrapText="1"/>
      <protection hidden="1"/>
    </xf>
    <xf numFmtId="0" fontId="12" fillId="0" borderId="0" xfId="0" applyFont="1" applyAlignment="1">
      <alignment vertical="top"/>
    </xf>
    <xf numFmtId="0" fontId="12" fillId="0" borderId="0" xfId="0" applyFont="1" applyAlignment="1" applyProtection="1">
      <alignment vertical="top" wrapText="1"/>
      <protection hidden="1"/>
    </xf>
    <xf numFmtId="0" fontId="15" fillId="3" borderId="0" xfId="0" applyFont="1" applyFill="1" applyAlignment="1">
      <alignment vertical="top"/>
    </xf>
    <xf numFmtId="0" fontId="12" fillId="0" borderId="0" xfId="0" applyFont="1" applyAlignment="1">
      <alignment vertical="center" wrapText="1"/>
    </xf>
    <xf numFmtId="0" fontId="2" fillId="15" borderId="3" xfId="0" applyFont="1" applyFill="1" applyBorder="1" applyAlignment="1" applyProtection="1">
      <alignment horizontal="center" vertical="center" wrapText="1"/>
      <protection locked="0"/>
    </xf>
    <xf numFmtId="0" fontId="2" fillId="14" borderId="3" xfId="0" applyFont="1" applyFill="1" applyBorder="1" applyAlignment="1" applyProtection="1">
      <alignment horizontal="center" vertical="center" wrapText="1"/>
      <protection locked="0"/>
    </xf>
    <xf numFmtId="14" fontId="2" fillId="14" borderId="3" xfId="0" applyNumberFormat="1" applyFont="1" applyFill="1" applyBorder="1" applyAlignment="1" applyProtection="1">
      <alignment horizontal="center" vertical="center" wrapText="1"/>
      <protection locked="0"/>
    </xf>
    <xf numFmtId="167" fontId="2" fillId="14" borderId="3" xfId="0" applyNumberFormat="1" applyFont="1" applyFill="1" applyBorder="1" applyAlignment="1" applyProtection="1">
      <alignment horizontal="center" vertical="center" wrapText="1"/>
      <protection locked="0"/>
    </xf>
    <xf numFmtId="14" fontId="2" fillId="13" borderId="3" xfId="0" applyNumberFormat="1" applyFont="1" applyFill="1" applyBorder="1" applyAlignment="1" applyProtection="1">
      <alignment horizontal="center" vertical="center" wrapText="1"/>
      <protection locked="0"/>
    </xf>
    <xf numFmtId="0" fontId="2" fillId="13" borderId="3" xfId="0" applyFont="1" applyFill="1" applyBorder="1" applyAlignment="1" applyProtection="1">
      <alignment horizontal="center" vertical="center" wrapText="1"/>
      <protection locked="0"/>
    </xf>
    <xf numFmtId="3" fontId="2" fillId="13" borderId="3" xfId="0" applyNumberFormat="1" applyFont="1" applyFill="1" applyBorder="1" applyAlignment="1" applyProtection="1">
      <alignment horizontal="center" vertical="center" wrapText="1"/>
      <protection locked="0"/>
    </xf>
    <xf numFmtId="168" fontId="2" fillId="12" borderId="3" xfId="0" applyNumberFormat="1" applyFont="1" applyFill="1" applyBorder="1" applyAlignment="1" applyProtection="1">
      <alignment horizontal="center" vertical="center" wrapText="1"/>
      <protection locked="0"/>
    </xf>
    <xf numFmtId="3" fontId="2" fillId="12" borderId="3" xfId="0" applyNumberFormat="1" applyFont="1" applyFill="1" applyBorder="1" applyAlignment="1" applyProtection="1">
      <alignment horizontal="center" vertical="center" wrapText="1"/>
      <protection locked="0"/>
    </xf>
    <xf numFmtId="0" fontId="2" fillId="11" borderId="3" xfId="0" applyFont="1" applyFill="1" applyBorder="1" applyAlignment="1" applyProtection="1">
      <alignment horizontal="center" vertical="center" wrapText="1"/>
      <protection locked="0"/>
    </xf>
    <xf numFmtId="0" fontId="6" fillId="0" borderId="3" xfId="0" applyFont="1" applyBorder="1" applyAlignment="1" applyProtection="1">
      <alignment horizontal="center" vertical="center"/>
      <protection locked="0"/>
    </xf>
    <xf numFmtId="0" fontId="6" fillId="0" borderId="3" xfId="0" applyFont="1" applyBorder="1" applyAlignment="1">
      <alignment horizontal="center" vertical="center"/>
    </xf>
    <xf numFmtId="42" fontId="2" fillId="12" borderId="3" xfId="5" applyFont="1" applyFill="1" applyBorder="1" applyAlignment="1" applyProtection="1">
      <alignment horizontal="center" vertical="center" wrapText="1"/>
      <protection locked="0"/>
    </xf>
    <xf numFmtId="42" fontId="6" fillId="0" borderId="3" xfId="5" applyFont="1" applyFill="1" applyBorder="1" applyAlignment="1" applyProtection="1">
      <alignment horizontal="center" vertical="center"/>
      <protection locked="0"/>
    </xf>
    <xf numFmtId="0" fontId="2" fillId="4" borderId="3" xfId="0" applyFont="1" applyFill="1" applyBorder="1" applyAlignment="1">
      <alignment horizontal="center" vertical="center" wrapText="1"/>
    </xf>
    <xf numFmtId="10" fontId="2" fillId="15" borderId="3" xfId="0" applyNumberFormat="1" applyFont="1" applyFill="1" applyBorder="1" applyAlignment="1">
      <alignment horizontal="center" vertical="center" wrapText="1"/>
    </xf>
    <xf numFmtId="0" fontId="2" fillId="13" borderId="3" xfId="0" applyFont="1" applyFill="1" applyBorder="1" applyAlignment="1">
      <alignment horizontal="center" vertical="center"/>
    </xf>
    <xf numFmtId="0" fontId="2" fillId="14" borderId="3" xfId="0" applyFont="1" applyFill="1" applyBorder="1" applyAlignment="1">
      <alignment horizontal="center" vertical="center"/>
    </xf>
    <xf numFmtId="0" fontId="2" fillId="4" borderId="3" xfId="0" applyFont="1" applyFill="1" applyBorder="1" applyAlignment="1">
      <alignment horizontal="center" vertical="center"/>
    </xf>
    <xf numFmtId="0" fontId="2" fillId="15" borderId="3" xfId="0" applyFont="1" applyFill="1" applyBorder="1" applyAlignment="1">
      <alignment horizontal="center" vertical="center"/>
    </xf>
    <xf numFmtId="0" fontId="2" fillId="4" borderId="3" xfId="0" applyFont="1" applyFill="1" applyBorder="1" applyAlignment="1" applyProtection="1">
      <alignment horizontal="center" vertical="center" wrapText="1"/>
      <protection locked="0"/>
    </xf>
    <xf numFmtId="14" fontId="6" fillId="0" borderId="3" xfId="0" applyNumberFormat="1" applyFont="1" applyBorder="1" applyAlignment="1">
      <alignment horizontal="center" vertical="center"/>
    </xf>
    <xf numFmtId="0" fontId="2" fillId="11" borderId="3" xfId="0" applyFont="1" applyFill="1" applyBorder="1" applyAlignment="1">
      <alignment horizontal="center" vertical="center"/>
    </xf>
    <xf numFmtId="0" fontId="2" fillId="11" borderId="3" xfId="0" applyFont="1" applyFill="1" applyBorder="1" applyAlignment="1">
      <alignment horizontal="center" vertical="center" wrapText="1"/>
    </xf>
    <xf numFmtId="0" fontId="2" fillId="12" borderId="3" xfId="0" applyFont="1" applyFill="1" applyBorder="1" applyAlignment="1">
      <alignment horizontal="center" vertical="center"/>
    </xf>
    <xf numFmtId="42" fontId="6" fillId="0" borderId="3" xfId="5" applyFont="1" applyBorder="1" applyAlignment="1">
      <alignment horizontal="center" vertical="center"/>
    </xf>
    <xf numFmtId="3" fontId="6" fillId="0" borderId="3" xfId="0" applyNumberFormat="1" applyFont="1" applyBorder="1" applyAlignment="1">
      <alignment horizontal="center" vertical="center"/>
    </xf>
    <xf numFmtId="0" fontId="6" fillId="2" borderId="3" xfId="0" applyFont="1" applyFill="1" applyBorder="1" applyAlignment="1" applyProtection="1">
      <alignment horizontal="center" vertical="center"/>
      <protection locked="0"/>
    </xf>
    <xf numFmtId="0" fontId="21" fillId="16" borderId="3" xfId="0" applyFont="1" applyFill="1" applyBorder="1" applyAlignment="1">
      <alignment horizontal="center"/>
    </xf>
    <xf numFmtId="0" fontId="23" fillId="16" borderId="3" xfId="4" applyFont="1" applyFill="1" applyBorder="1" applyAlignment="1">
      <alignment horizontal="center"/>
    </xf>
    <xf numFmtId="0" fontId="6" fillId="0" borderId="3" xfId="2" applyFont="1" applyBorder="1" applyAlignment="1" applyProtection="1">
      <alignment horizontal="center" vertical="center"/>
      <protection locked="0"/>
    </xf>
    <xf numFmtId="1" fontId="6" fillId="0" borderId="3" xfId="0" applyNumberFormat="1" applyFont="1" applyBorder="1" applyAlignment="1" applyProtection="1">
      <alignment horizontal="center" vertical="center"/>
      <protection locked="0"/>
    </xf>
    <xf numFmtId="49" fontId="6" fillId="0" borderId="3" xfId="0" applyNumberFormat="1" applyFont="1" applyBorder="1" applyAlignment="1" applyProtection="1">
      <alignment horizontal="center" vertical="center"/>
      <protection locked="0"/>
    </xf>
    <xf numFmtId="9" fontId="6" fillId="0" borderId="3" xfId="0" applyNumberFormat="1" applyFont="1" applyBorder="1" applyAlignment="1" applyProtection="1">
      <alignment horizontal="center" vertical="center"/>
      <protection locked="0"/>
    </xf>
    <xf numFmtId="42" fontId="5" fillId="0" borderId="3" xfId="5" applyFont="1" applyFill="1" applyBorder="1" applyAlignment="1" applyProtection="1">
      <alignment horizontal="center" vertical="center"/>
      <protection locked="0"/>
    </xf>
    <xf numFmtId="167" fontId="6" fillId="0" borderId="3" xfId="0" applyNumberFormat="1" applyFont="1" applyBorder="1" applyAlignment="1">
      <alignment horizontal="center"/>
    </xf>
    <xf numFmtId="168" fontId="20" fillId="0" borderId="3" xfId="1" applyNumberFormat="1" applyFont="1" applyFill="1" applyBorder="1" applyAlignment="1" applyProtection="1">
      <alignment horizontal="center" vertical="center"/>
    </xf>
    <xf numFmtId="167" fontId="6" fillId="0" borderId="3" xfId="0" applyNumberFormat="1" applyFont="1" applyBorder="1" applyAlignment="1" applyProtection="1">
      <alignment horizontal="center" vertical="center"/>
      <protection locked="0"/>
    </xf>
    <xf numFmtId="9" fontId="6" fillId="0" borderId="3" xfId="3" applyFont="1" applyFill="1" applyBorder="1" applyAlignment="1" applyProtection="1">
      <alignment horizontal="center" vertical="center"/>
    </xf>
    <xf numFmtId="0" fontId="22" fillId="0" borderId="3" xfId="0" applyFont="1" applyBorder="1" applyAlignment="1">
      <alignment horizontal="center"/>
    </xf>
    <xf numFmtId="0" fontId="22" fillId="2" borderId="3" xfId="0" applyFont="1" applyFill="1" applyBorder="1" applyAlignment="1">
      <alignment horizontal="center"/>
    </xf>
    <xf numFmtId="0" fontId="23" fillId="2" borderId="3" xfId="4" applyFont="1" applyFill="1" applyBorder="1" applyAlignment="1">
      <alignment horizontal="center"/>
    </xf>
    <xf numFmtId="0" fontId="11" fillId="16" borderId="3" xfId="4" applyFill="1" applyBorder="1" applyAlignment="1">
      <alignment horizontal="center"/>
    </xf>
    <xf numFmtId="0" fontId="11" fillId="16" borderId="3" xfId="6" applyFill="1" applyBorder="1" applyAlignment="1">
      <alignment horizontal="center"/>
    </xf>
    <xf numFmtId="0" fontId="22" fillId="17" borderId="3" xfId="0" applyFont="1" applyFill="1" applyBorder="1" applyAlignment="1">
      <alignment horizontal="center"/>
    </xf>
    <xf numFmtId="0" fontId="21" fillId="0" borderId="3" xfId="0" applyFont="1" applyBorder="1" applyAlignment="1">
      <alignment horizontal="center"/>
    </xf>
    <xf numFmtId="0" fontId="22" fillId="2" borderId="3" xfId="0" applyFont="1" applyFill="1" applyBorder="1" applyAlignment="1">
      <alignment horizontal="center" vertical="top"/>
    </xf>
    <xf numFmtId="0" fontId="0" fillId="0" borderId="3" xfId="0" applyBorder="1" applyAlignment="1">
      <alignment horizontal="center"/>
    </xf>
    <xf numFmtId="168" fontId="6" fillId="0" borderId="3" xfId="0" applyNumberFormat="1" applyFont="1" applyBorder="1" applyAlignment="1">
      <alignment horizontal="center" vertical="center"/>
    </xf>
    <xf numFmtId="167" fontId="6" fillId="0" borderId="3" xfId="0" applyNumberFormat="1" applyFont="1" applyBorder="1" applyAlignment="1">
      <alignment horizontal="center" vertical="center"/>
    </xf>
    <xf numFmtId="0" fontId="19" fillId="0" borderId="3" xfId="0" applyFont="1" applyBorder="1" applyAlignment="1">
      <alignment horizontal="center" vertical="center"/>
    </xf>
    <xf numFmtId="0" fontId="21" fillId="16" borderId="3" xfId="0" applyFont="1" applyFill="1" applyBorder="1" applyAlignment="1">
      <alignment horizontal="center" vertical="top"/>
    </xf>
    <xf numFmtId="0" fontId="0" fillId="3" borderId="3" xfId="0" applyFill="1" applyBorder="1" applyAlignment="1">
      <alignment horizontal="center"/>
    </xf>
    <xf numFmtId="0" fontId="22" fillId="17" borderId="3" xfId="0" applyFont="1" applyFill="1" applyBorder="1" applyAlignment="1">
      <alignment horizontal="center" vertical="top"/>
    </xf>
    <xf numFmtId="44" fontId="2" fillId="12" borderId="3" xfId="0" applyNumberFormat="1" applyFont="1" applyFill="1" applyBorder="1" applyAlignment="1">
      <alignment horizontal="center" vertical="center"/>
    </xf>
    <xf numFmtId="44" fontId="2" fillId="12" borderId="3" xfId="0" applyNumberFormat="1" applyFont="1" applyFill="1" applyBorder="1" applyAlignment="1" applyProtection="1">
      <alignment horizontal="center" vertical="center" wrapText="1"/>
      <protection locked="0"/>
    </xf>
    <xf numFmtId="44" fontId="6" fillId="0" borderId="3" xfId="0" applyNumberFormat="1" applyFont="1" applyBorder="1" applyAlignment="1">
      <alignment horizontal="center"/>
    </xf>
    <xf numFmtId="44" fontId="0" fillId="0" borderId="3" xfId="0" applyNumberFormat="1" applyBorder="1" applyAlignment="1">
      <alignment horizontal="center"/>
    </xf>
    <xf numFmtId="44" fontId="6" fillId="0" borderId="3" xfId="0" applyNumberFormat="1" applyFont="1" applyBorder="1" applyAlignment="1">
      <alignment horizontal="center" vertical="center"/>
    </xf>
    <xf numFmtId="44" fontId="2" fillId="12" borderId="3" xfId="7" applyFont="1" applyFill="1" applyBorder="1" applyAlignment="1">
      <alignment horizontal="center" vertical="center"/>
    </xf>
    <xf numFmtId="44" fontId="2" fillId="12" borderId="3" xfId="7" applyFont="1" applyFill="1" applyBorder="1" applyAlignment="1" applyProtection="1">
      <alignment horizontal="center" vertical="center" wrapText="1"/>
      <protection locked="0"/>
    </xf>
    <xf numFmtId="44" fontId="6" fillId="0" borderId="3" xfId="7" applyFont="1" applyFill="1" applyBorder="1" applyAlignment="1">
      <alignment horizontal="center"/>
    </xf>
    <xf numFmtId="44" fontId="6" fillId="0" borderId="3" xfId="7" applyFont="1" applyBorder="1" applyAlignment="1">
      <alignment horizontal="center" vertical="center"/>
    </xf>
    <xf numFmtId="44" fontId="22" fillId="0" borderId="3" xfId="7" applyFont="1" applyBorder="1" applyAlignment="1">
      <alignment horizontal="center"/>
    </xf>
    <xf numFmtId="0" fontId="0" fillId="9" borderId="3" xfId="0" applyFill="1" applyBorder="1" applyAlignment="1">
      <alignment horizontal="center"/>
    </xf>
    <xf numFmtId="0" fontId="32" fillId="0" borderId="3" xfId="0" applyFont="1" applyBorder="1" applyAlignment="1">
      <alignment horizontal="center"/>
    </xf>
    <xf numFmtId="42" fontId="6" fillId="0" borderId="3" xfId="5" applyFont="1" applyFill="1" applyBorder="1" applyAlignment="1">
      <alignment horizontal="center" vertical="center"/>
    </xf>
    <xf numFmtId="0" fontId="0" fillId="18" borderId="3" xfId="0" applyFill="1" applyBorder="1" applyAlignment="1">
      <alignment horizontal="center"/>
    </xf>
    <xf numFmtId="0" fontId="11" fillId="0" borderId="3" xfId="4" applyFill="1" applyBorder="1" applyAlignment="1">
      <alignment horizontal="center"/>
    </xf>
    <xf numFmtId="0" fontId="22" fillId="0" borderId="3" xfId="0" applyFont="1" applyBorder="1" applyAlignment="1">
      <alignment horizontal="center" vertical="top"/>
    </xf>
    <xf numFmtId="1" fontId="22" fillId="0" borderId="3" xfId="0" applyNumberFormat="1" applyFont="1" applyBorder="1" applyAlignment="1">
      <alignment horizontal="center" vertical="top"/>
    </xf>
    <xf numFmtId="0" fontId="21" fillId="0" borderId="3" xfId="0" applyFont="1" applyBorder="1" applyAlignment="1">
      <alignment vertical="top"/>
    </xf>
    <xf numFmtId="0" fontId="21" fillId="0" borderId="3" xfId="0" applyFont="1" applyBorder="1"/>
    <xf numFmtId="0" fontId="29" fillId="0" borderId="3" xfId="0" applyFont="1" applyBorder="1"/>
    <xf numFmtId="0" fontId="34" fillId="0" borderId="3" xfId="0" applyFont="1" applyBorder="1"/>
    <xf numFmtId="0" fontId="2" fillId="0" borderId="3" xfId="0" applyFont="1" applyBorder="1" applyAlignment="1">
      <alignment horizontal="center" vertical="center" wrapText="1"/>
    </xf>
    <xf numFmtId="0" fontId="32" fillId="0" borderId="3" xfId="0" applyFont="1" applyBorder="1" applyAlignment="1">
      <alignment horizontal="center" wrapText="1"/>
    </xf>
    <xf numFmtId="0" fontId="31" fillId="0" borderId="3" xfId="0" applyFont="1" applyBorder="1" applyAlignment="1">
      <alignment horizontal="center"/>
    </xf>
    <xf numFmtId="0" fontId="11" fillId="16" borderId="3" xfId="4" applyFill="1" applyBorder="1" applyAlignment="1">
      <alignment horizontal="left"/>
    </xf>
    <xf numFmtId="0" fontId="36" fillId="0" borderId="3" xfId="0" applyFont="1" applyBorder="1" applyAlignment="1">
      <alignment horizontal="center"/>
    </xf>
    <xf numFmtId="0" fontId="6" fillId="0" borderId="3" xfId="0" applyFont="1" applyBorder="1" applyAlignment="1">
      <alignment horizontal="center"/>
    </xf>
    <xf numFmtId="0" fontId="6" fillId="0" borderId="3" xfId="0" applyFont="1" applyBorder="1" applyAlignment="1">
      <alignment horizontal="center" vertical="top"/>
    </xf>
    <xf numFmtId="14" fontId="6" fillId="0" borderId="3" xfId="0" applyNumberFormat="1" applyFont="1" applyBorder="1" applyAlignment="1">
      <alignment horizontal="center"/>
    </xf>
    <xf numFmtId="0" fontId="37" fillId="0" borderId="3" xfId="0" applyFont="1" applyBorder="1" applyAlignment="1">
      <alignment horizontal="center"/>
    </xf>
    <xf numFmtId="0" fontId="38" fillId="0" borderId="3" xfId="0" applyFont="1" applyBorder="1" applyAlignment="1">
      <alignment horizontal="center"/>
    </xf>
    <xf numFmtId="14" fontId="36" fillId="0" borderId="3" xfId="0" applyNumberFormat="1" applyFont="1" applyBorder="1" applyAlignment="1">
      <alignment horizontal="center"/>
    </xf>
    <xf numFmtId="0" fontId="6" fillId="0" borderId="3" xfId="0" applyFont="1" applyBorder="1" applyAlignment="1">
      <alignment horizontal="center" wrapText="1"/>
    </xf>
    <xf numFmtId="44" fontId="0" fillId="0" borderId="3" xfId="7" applyFont="1" applyFill="1" applyBorder="1" applyAlignment="1">
      <alignment horizontal="center"/>
    </xf>
    <xf numFmtId="44" fontId="22" fillId="0" borderId="3" xfId="7" applyFont="1" applyFill="1" applyBorder="1" applyAlignment="1">
      <alignment horizontal="center"/>
    </xf>
    <xf numFmtId="0" fontId="33" fillId="0" borderId="3" xfId="0" applyFont="1" applyBorder="1" applyAlignment="1">
      <alignment horizontal="center" vertical="top"/>
    </xf>
    <xf numFmtId="0" fontId="22" fillId="0" borderId="3" xfId="0" applyFont="1" applyBorder="1" applyAlignment="1">
      <alignment horizontal="center" vertical="center"/>
    </xf>
    <xf numFmtId="14" fontId="0" fillId="0" borderId="3" xfId="0" applyNumberFormat="1" applyBorder="1" applyAlignment="1">
      <alignment horizontal="center"/>
    </xf>
    <xf numFmtId="0" fontId="21" fillId="16" borderId="3" xfId="0" applyFont="1" applyFill="1" applyBorder="1" applyAlignment="1">
      <alignment horizontal="left"/>
    </xf>
    <xf numFmtId="44" fontId="21" fillId="0" borderId="3" xfId="0" applyNumberFormat="1" applyFont="1" applyBorder="1" applyAlignment="1">
      <alignment horizontal="left"/>
    </xf>
    <xf numFmtId="14" fontId="21" fillId="16" borderId="3" xfId="0" applyNumberFormat="1" applyFont="1" applyFill="1" applyBorder="1" applyAlignment="1">
      <alignment horizontal="left" vertical="center"/>
    </xf>
    <xf numFmtId="14" fontId="21" fillId="16" borderId="3" xfId="0" applyNumberFormat="1" applyFont="1" applyFill="1" applyBorder="1" applyAlignment="1">
      <alignment horizontal="left"/>
    </xf>
    <xf numFmtId="0" fontId="5" fillId="10" borderId="3" xfId="0" applyFont="1" applyFill="1" applyBorder="1" applyAlignment="1" applyProtection="1">
      <alignment horizontal="center" vertical="center" wrapText="1"/>
      <protection locked="0"/>
    </xf>
    <xf numFmtId="44" fontId="5" fillId="0" borderId="3" xfId="7" applyFont="1" applyBorder="1" applyAlignment="1" applyProtection="1">
      <alignment horizontal="center" vertical="center" wrapText="1"/>
      <protection locked="0"/>
    </xf>
    <xf numFmtId="0" fontId="24" fillId="0" borderId="3" xfId="0" applyFont="1" applyBorder="1" applyAlignment="1">
      <alignment horizontal="center"/>
    </xf>
    <xf numFmtId="0" fontId="0" fillId="0" borderId="3" xfId="0" applyBorder="1" applyAlignment="1">
      <alignment vertical="center" wrapText="1"/>
    </xf>
    <xf numFmtId="0" fontId="26" fillId="0" borderId="3" xfId="0" applyFont="1" applyBorder="1" applyAlignment="1">
      <alignment horizontal="center"/>
    </xf>
    <xf numFmtId="44" fontId="26" fillId="0" borderId="3" xfId="7" applyFont="1" applyFill="1" applyBorder="1" applyAlignment="1">
      <alignment horizontal="center"/>
    </xf>
    <xf numFmtId="0" fontId="35" fillId="0" borderId="3" xfId="0" applyFont="1" applyBorder="1"/>
    <xf numFmtId="44" fontId="22" fillId="0" borderId="3" xfId="7" applyFont="1" applyFill="1" applyBorder="1" applyAlignment="1">
      <alignment horizontal="center" wrapText="1"/>
    </xf>
    <xf numFmtId="0" fontId="38" fillId="0" borderId="3" xfId="0" applyFont="1" applyBorder="1"/>
    <xf numFmtId="0" fontId="30" fillId="0" borderId="3" xfId="0" applyFont="1" applyBorder="1"/>
    <xf numFmtId="0" fontId="12" fillId="0" borderId="3" xfId="0" applyFont="1" applyBorder="1" applyAlignment="1">
      <alignment horizontal="center" wrapText="1"/>
    </xf>
    <xf numFmtId="0" fontId="29" fillId="0" borderId="3" xfId="0" applyFont="1" applyBorder="1" applyAlignment="1">
      <alignment horizontal="left"/>
    </xf>
    <xf numFmtId="0" fontId="12" fillId="0" borderId="3" xfId="0" applyFont="1" applyBorder="1" applyAlignment="1">
      <alignment horizontal="center" vertical="center"/>
    </xf>
    <xf numFmtId="0" fontId="29" fillId="0" borderId="3" xfId="0" applyFont="1" applyBorder="1" applyAlignment="1">
      <alignment vertical="center"/>
    </xf>
    <xf numFmtId="0" fontId="22" fillId="0" borderId="3" xfId="0" applyFont="1" applyBorder="1" applyAlignment="1">
      <alignment horizontal="center" vertical="center" wrapText="1"/>
    </xf>
    <xf numFmtId="44" fontId="0" fillId="0" borderId="3" xfId="7" applyFont="1" applyFill="1" applyBorder="1" applyAlignment="1">
      <alignment horizontal="center" vertical="center"/>
    </xf>
    <xf numFmtId="0" fontId="29" fillId="0" borderId="3" xfId="0" applyFont="1" applyBorder="1" applyAlignment="1">
      <alignment horizontal="left" vertical="center" wrapText="1"/>
    </xf>
    <xf numFmtId="0" fontId="21" fillId="0" borderId="3" xfId="0" applyFont="1" applyBorder="1" applyAlignment="1">
      <alignment horizontal="left" wrapText="1"/>
    </xf>
    <xf numFmtId="169" fontId="26" fillId="0" borderId="3" xfId="7" applyNumberFormat="1" applyFont="1" applyFill="1" applyBorder="1" applyAlignment="1">
      <alignment horizontal="center" wrapText="1"/>
    </xf>
    <xf numFmtId="3" fontId="22" fillId="0" borderId="3" xfId="0" applyNumberFormat="1" applyFont="1" applyBorder="1" applyAlignment="1">
      <alignment horizontal="center"/>
    </xf>
    <xf numFmtId="0" fontId="21" fillId="0" borderId="3" xfId="0" applyFont="1" applyBorder="1" applyAlignment="1">
      <alignment horizontal="left"/>
    </xf>
    <xf numFmtId="0" fontId="5" fillId="2" borderId="12" xfId="0" applyFont="1" applyFill="1" applyBorder="1" applyAlignment="1">
      <alignment horizontal="center" vertical="center" wrapText="1"/>
    </xf>
    <xf numFmtId="0" fontId="6" fillId="2" borderId="12" xfId="0" applyFont="1" applyFill="1" applyBorder="1" applyAlignment="1">
      <alignment horizontal="center" vertical="center"/>
    </xf>
    <xf numFmtId="0" fontId="5" fillId="0" borderId="12" xfId="0" applyFont="1" applyBorder="1" applyAlignment="1">
      <alignment horizontal="center" vertical="center" wrapText="1"/>
    </xf>
    <xf numFmtId="0" fontId="2" fillId="0" borderId="12" xfId="0" applyFont="1" applyBorder="1" applyAlignment="1" applyProtection="1">
      <alignment horizontal="center" vertical="center" wrapText="1"/>
      <protection locked="0"/>
    </xf>
    <xf numFmtId="0" fontId="2" fillId="0" borderId="12" xfId="0" applyFont="1" applyBorder="1" applyAlignment="1">
      <alignment horizontal="center" vertical="center" wrapText="1"/>
    </xf>
    <xf numFmtId="3" fontId="2" fillId="0" borderId="12" xfId="0" applyNumberFormat="1" applyFont="1" applyBorder="1" applyAlignment="1">
      <alignment horizontal="center" vertical="center" wrapText="1"/>
    </xf>
    <xf numFmtId="42" fontId="2" fillId="0" borderId="12" xfId="5" applyFont="1" applyBorder="1" applyAlignment="1">
      <alignment horizontal="center" vertical="center" wrapText="1"/>
    </xf>
    <xf numFmtId="44" fontId="2" fillId="0" borderId="12" xfId="7" applyFont="1" applyBorder="1" applyAlignment="1">
      <alignment horizontal="center" vertical="center" wrapText="1"/>
    </xf>
    <xf numFmtId="42" fontId="6" fillId="0" borderId="12" xfId="5" applyFont="1" applyBorder="1" applyAlignment="1">
      <alignment horizontal="center" vertical="center"/>
    </xf>
    <xf numFmtId="0" fontId="6" fillId="0" borderId="12" xfId="0" applyFont="1" applyBorder="1" applyAlignment="1">
      <alignment horizontal="center" vertical="center"/>
    </xf>
    <xf numFmtId="44" fontId="2" fillId="0" borderId="12" xfId="0" applyNumberFormat="1" applyFont="1" applyBorder="1" applyAlignment="1" applyProtection="1">
      <alignment horizontal="center" vertical="center" wrapText="1"/>
      <protection locked="0"/>
    </xf>
    <xf numFmtId="168" fontId="2" fillId="0" borderId="12" xfId="0" applyNumberFormat="1" applyFont="1" applyBorder="1" applyAlignment="1" applyProtection="1">
      <alignment horizontal="center" vertical="center" wrapText="1"/>
      <protection locked="0"/>
    </xf>
    <xf numFmtId="14" fontId="2" fillId="0" borderId="12" xfId="0" applyNumberFormat="1" applyFont="1" applyBorder="1" applyAlignment="1" applyProtection="1">
      <alignment horizontal="center" vertical="center" wrapText="1"/>
      <protection locked="0"/>
    </xf>
    <xf numFmtId="14" fontId="6" fillId="0" borderId="12" xfId="0" applyNumberFormat="1" applyFont="1" applyBorder="1" applyAlignment="1">
      <alignment horizontal="center" vertical="center"/>
    </xf>
    <xf numFmtId="0" fontId="0" fillId="0" borderId="12" xfId="0" applyBorder="1" applyAlignment="1">
      <alignment horizontal="center"/>
    </xf>
    <xf numFmtId="0" fontId="6" fillId="0" borderId="0" xfId="0" applyFont="1" applyAlignment="1">
      <alignment horizontal="center" vertical="center"/>
    </xf>
    <xf numFmtId="0" fontId="18" fillId="0" borderId="0" xfId="4" applyFont="1" applyBorder="1" applyAlignment="1" applyProtection="1">
      <alignment horizontal="center" vertical="center"/>
    </xf>
    <xf numFmtId="42" fontId="6" fillId="0" borderId="0" xfId="5" applyFont="1" applyBorder="1" applyAlignment="1">
      <alignment horizontal="center" vertical="center"/>
    </xf>
    <xf numFmtId="44" fontId="6" fillId="0" borderId="0" xfId="7" applyFont="1" applyBorder="1" applyAlignment="1">
      <alignment horizontal="center" vertical="center"/>
    </xf>
    <xf numFmtId="44" fontId="6" fillId="0" borderId="0" xfId="0" applyNumberFormat="1" applyFont="1" applyAlignment="1">
      <alignment horizontal="center" vertical="center"/>
    </xf>
    <xf numFmtId="168" fontId="6" fillId="0" borderId="0" xfId="0" applyNumberFormat="1" applyFont="1" applyAlignment="1">
      <alignment horizontal="center" vertical="center"/>
    </xf>
    <xf numFmtId="14" fontId="6" fillId="0" borderId="0" xfId="0" applyNumberFormat="1" applyFont="1" applyAlignment="1">
      <alignment horizontal="center" vertical="center"/>
    </xf>
    <xf numFmtId="167" fontId="6" fillId="0" borderId="0" xfId="0" applyNumberFormat="1" applyFont="1" applyAlignment="1">
      <alignment horizontal="center" vertical="center"/>
    </xf>
    <xf numFmtId="0" fontId="19"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42" fontId="2" fillId="0" borderId="0" xfId="5" applyFont="1" applyFill="1" applyBorder="1" applyAlignment="1">
      <alignment horizontal="center" vertical="center" wrapText="1"/>
    </xf>
    <xf numFmtId="44" fontId="2" fillId="0" borderId="0" xfId="7" applyFont="1" applyFill="1" applyBorder="1" applyAlignment="1">
      <alignment horizontal="center" vertical="center" wrapText="1"/>
    </xf>
    <xf numFmtId="44" fontId="2" fillId="0" borderId="0" xfId="0" applyNumberFormat="1" applyFont="1" applyAlignment="1">
      <alignment horizontal="center" vertical="center" wrapText="1"/>
    </xf>
    <xf numFmtId="168"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167" fontId="5" fillId="0" borderId="0" xfId="0" applyNumberFormat="1" applyFont="1" applyAlignment="1">
      <alignment horizontal="center" vertical="center" wrapText="1"/>
    </xf>
    <xf numFmtId="0" fontId="13" fillId="0" borderId="0" xfId="0" applyFont="1" applyAlignment="1">
      <alignment horizontal="center" vertical="center" wrapText="1"/>
    </xf>
    <xf numFmtId="3" fontId="2" fillId="0" borderId="0" xfId="0" applyNumberFormat="1" applyFont="1" applyAlignment="1">
      <alignment horizontal="center" vertical="center" wrapText="1"/>
    </xf>
    <xf numFmtId="42" fontId="2" fillId="0" borderId="0" xfId="5" applyFont="1" applyBorder="1" applyAlignment="1">
      <alignment horizontal="center" vertical="center" wrapText="1"/>
    </xf>
    <xf numFmtId="44" fontId="2" fillId="0" borderId="0" xfId="7" applyFont="1" applyBorder="1" applyAlignment="1">
      <alignment horizontal="center"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44" fontId="2" fillId="0" borderId="0" xfId="0" applyNumberFormat="1" applyFont="1" applyAlignment="1" applyProtection="1">
      <alignment horizontal="center" vertical="center" wrapText="1"/>
      <protection locked="0"/>
    </xf>
    <xf numFmtId="168" fontId="2" fillId="0" borderId="0" xfId="0" applyNumberFormat="1"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8" fontId="5" fillId="0" borderId="0" xfId="0" applyNumberFormat="1" applyFont="1" applyAlignment="1" applyProtection="1">
      <alignment horizontal="center" vertical="center" wrapText="1"/>
      <protection locked="0"/>
    </xf>
    <xf numFmtId="14" fontId="5" fillId="0" borderId="0" xfId="0" applyNumberFormat="1" applyFont="1" applyAlignment="1" applyProtection="1">
      <alignment horizontal="center" vertical="center" wrapText="1"/>
      <protection locked="0"/>
    </xf>
    <xf numFmtId="0" fontId="6" fillId="0" borderId="11" xfId="0" applyFont="1" applyBorder="1" applyAlignment="1">
      <alignment horizontal="center" vertical="center"/>
    </xf>
    <xf numFmtId="0" fontId="0" fillId="0" borderId="10" xfId="0" applyBorder="1" applyAlignment="1">
      <alignment horizontal="center"/>
    </xf>
    <xf numFmtId="0" fontId="2" fillId="11" borderId="3" xfId="0" applyFont="1" applyFill="1" applyBorder="1" applyAlignment="1">
      <alignment horizontal="center" vertical="center"/>
    </xf>
    <xf numFmtId="0" fontId="2" fillId="11" borderId="3"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2" fillId="12" borderId="3" xfId="0" applyFont="1" applyFill="1" applyBorder="1" applyAlignment="1">
      <alignment horizontal="center" vertical="center"/>
    </xf>
    <xf numFmtId="49" fontId="5" fillId="10" borderId="3" xfId="0" applyNumberFormat="1" applyFont="1" applyFill="1" applyBorder="1" applyAlignment="1" applyProtection="1">
      <alignment horizontal="center" vertical="center" wrapText="1"/>
      <protection locked="0"/>
    </xf>
    <xf numFmtId="49" fontId="18" fillId="10" borderId="3" xfId="4" applyNumberFormat="1" applyFont="1" applyFill="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5" fillId="10" borderId="3" xfId="0" applyFont="1" applyFill="1" applyBorder="1" applyAlignment="1" applyProtection="1">
      <alignment horizontal="center" vertical="center" wrapText="1"/>
      <protection locked="0"/>
    </xf>
    <xf numFmtId="44" fontId="5" fillId="0" borderId="3" xfId="7" applyFont="1" applyBorder="1" applyAlignment="1" applyProtection="1">
      <alignment horizontal="center" vertical="center" wrapText="1"/>
      <protection locked="0"/>
    </xf>
  </cellXfs>
  <cellStyles count="8">
    <cellStyle name="Hipervínculo" xfId="4" builtinId="8"/>
    <cellStyle name="Hyperlink" xfId="6" xr:uid="{00000000-0005-0000-0000-000001000000}"/>
    <cellStyle name="Millares" xfId="1" builtinId="3"/>
    <cellStyle name="Moneda" xfId="7" builtinId="4"/>
    <cellStyle name="Moneda [0]" xfId="5" builtinId="7"/>
    <cellStyle name="Normal" xfId="0" builtinId="0"/>
    <cellStyle name="Normal_Hoja1" xfId="2" xr:uid="{00000000-0005-0000-0000-000006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haredStrings" Target="sharedStrings.xml"/><Relationship Id="rId3" Type="http://purl.oclc.org/ooxml/officeDocument/relationships/worksheet" Target="worksheets/sheet3.xml"/><Relationship Id="rId7"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theme" Target="theme/theme1.xml"/><Relationship Id="rId5" Type="http://purl.oclc.org/ooxml/officeDocument/relationships/externalLink" Target="externalLinks/externalLink1.xml"/><Relationship Id="rId4" Type="http://purl.oclc.org/ooxml/officeDocument/relationships/worksheet" Target="worksheets/sheet4.xml"/><Relationship Id="rId9" Type="http://purl.oclc.org/ooxml/officeDocument/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drawing2.xml.rels><?xml version="1.0" encoding="UTF-8" standalone="yes"?>
<Relationships xmlns="http://schemas.openxmlformats.org/package/2006/relationships"><Relationship Id="rId1" Type="http://purl.oclc.org/ooxml/officeDocument/relationships/image" Target="../media/image2.png"/></Relationships>
</file>

<file path=xl/drawings/_rels/vmlDrawing1.vml.rels><?xml version="1.0" encoding="UTF-8" standalone="yes"?>
<Relationships xmlns="http://schemas.openxmlformats.org/package/2006/relationships"><Relationship Id="rId1" Type="http://purl.oclc.org/ooxml/officeDocument/relationships/image" Target="../media/image1.emf"/></Relationships>
</file>

<file path=xl/drawings/drawing1.xml><?xml version="1.0" encoding="utf-8"?>
<xdr:wsDr xmlns:xdr="http://purl.oclc.org/ooxml/drawingml/spreadsheetDrawing" xmlns:a="http://purl.oclc.org/ooxml/drawingml/main">
  <xdr:twoCellAnchor editAs="oneCell">
    <xdr:from>
      <xdr:col>5</xdr:col>
      <xdr:colOff>1816100</xdr:colOff>
      <xdr:row>8</xdr:row>
      <xdr:rowOff>0</xdr:rowOff>
    </xdr:from>
    <xdr:to>
      <xdr:col>6</xdr:col>
      <xdr:colOff>977900</xdr:colOff>
      <xdr:row>11</xdr:row>
      <xdr:rowOff>49212</xdr:rowOff>
    </xdr:to>
    <xdr:sp macro="" textlink="">
      <xdr:nvSpPr>
        <xdr:cNvPr id="2" name="CommandButton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2000000}"/>
            </a:ext>
          </a:extLst>
        </xdr:cNvPr>
        <xdr:cNvSpPr/>
      </xdr:nvSpPr>
      <xdr:spPr bwMode="auto">
        <a:xfrm>
          <a:off x="8807450" y="2362200"/>
          <a:ext cx="1019175" cy="292100"/>
        </a:xfrm>
        <a:prstGeom prst="rect">
          <a:avLst/>
        </a:prstGeom>
        <a:noFill/>
        <a:ln>
          <a:noFill/>
        </a:ln>
        <a:extLst>
          <a:ext uri="{91240B29-F687-4F45-9708-019B960494DF}">
            <a14:hiddenLine xmlns:a14="http://schemas.microsoft.com/office/drawing/2010/main" w="9525">
              <a:noFill/>
              <a:miter lim="800%"/>
              <a:headEnd/>
              <a:tailEnd/>
            </a14:hiddenLine>
          </a:ext>
        </a:extLst>
      </xdr:spPr>
    </xdr:sp>
    <xdr:clientData/>
  </xdr:twoCellAnchor>
  <xdr:twoCellAnchor editAs="oneCell">
    <xdr:from>
      <xdr:col>5</xdr:col>
      <xdr:colOff>1612900</xdr:colOff>
      <xdr:row>5</xdr:row>
      <xdr:rowOff>254000</xdr:rowOff>
    </xdr:from>
    <xdr:to>
      <xdr:col>6</xdr:col>
      <xdr:colOff>673100</xdr:colOff>
      <xdr:row>9</xdr:row>
      <xdr:rowOff>794</xdr:rowOff>
    </xdr:to>
    <xdr:sp macro="" textlink="">
      <xdr:nvSpPr>
        <xdr:cNvPr id="3" name="CommandButton1" hidden="1">
          <a:extLst>
            <a:ext uri="{63B3BB69-23CF-44E3-9099-C40C66FF867C}">
              <a14:compatExt xmlns:a14="http://schemas.microsoft.com/office/drawing/2010/main" spid="_x0000_s5131"/>
            </a:ext>
            <a:ext uri="{FF2B5EF4-FFF2-40B4-BE49-F238E27FC236}">
              <a16:creationId xmlns:a16="http://schemas.microsoft.com/office/drawing/2014/main" id="{00000000-0008-0000-0000-000003000000}"/>
            </a:ext>
          </a:extLst>
        </xdr:cNvPr>
        <xdr:cNvSpPr/>
      </xdr:nvSpPr>
      <xdr:spPr bwMode="auto">
        <a:xfrm>
          <a:off x="8604250" y="1473200"/>
          <a:ext cx="917575" cy="320675"/>
        </a:xfrm>
        <a:prstGeom prst="rect">
          <a:avLst/>
        </a:prstGeom>
        <a:noFill/>
        <a:ln>
          <a:noFill/>
        </a:ln>
        <a:extLst>
          <a:ext uri="{91240B29-F687-4F45-9708-019B960494DF}">
            <a14:hiddenLine xmlns:a14="http://schemas.microsoft.com/office/drawing/2010/main" w="9525">
              <a:noFill/>
              <a:miter lim="800%"/>
              <a:headEnd/>
              <a:tailEnd/>
            </a14:hiddenLine>
          </a:ext>
        </a:extLst>
      </xdr:spPr>
    </xdr:sp>
    <xdr:clientData/>
  </xdr:twoCellAnchor>
  <xdr:twoCellAnchor editAs="oneCell">
    <xdr:from>
      <xdr:col>27</xdr:col>
      <xdr:colOff>0</xdr:colOff>
      <xdr:row>8</xdr:row>
      <xdr:rowOff>0</xdr:rowOff>
    </xdr:from>
    <xdr:to>
      <xdr:col>28</xdr:col>
      <xdr:colOff>666750</xdr:colOff>
      <xdr:row>9</xdr:row>
      <xdr:rowOff>276225</xdr:rowOff>
    </xdr:to>
    <xdr:sp macro="" textlink="">
      <xdr:nvSpPr>
        <xdr:cNvPr id="11274" name="CommandButton1">
          <a:extLst>
            <a:ext uri="{63B3BB69-23CF-44E3-9099-C40C66FF867C}">
              <a14:compatExt xmlns:a14="http://schemas.microsoft.com/office/drawing/2010/main"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
              <a:headEnd/>
              <a:tailEnd/>
            </a14:hiddenLine>
          </a:ext>
        </a:extLst>
      </xdr:spPr>
    </xdr:sp>
    <xdr:clientData/>
  </xdr:twoCellAnchor>
</xdr:wsDr>
</file>

<file path=xl/drawings/drawing2.xml><?xml version="1.0" encoding="utf-8"?>
<xdr:wsDr xmlns:xdr="http://purl.oclc.org/ooxml/drawingml/spreadsheetDrawing" xmlns:a="http://purl.oclc.org/ooxml/drawingml/main">
  <xdr:twoCellAnchor editAs="oneCell">
    <xdr:from>
      <xdr:col>1</xdr:col>
      <xdr:colOff>0</xdr:colOff>
      <xdr:row>6</xdr:row>
      <xdr:rowOff>0</xdr:rowOff>
    </xdr:from>
    <xdr:to>
      <xdr:col>9</xdr:col>
      <xdr:colOff>589714</xdr:colOff>
      <xdr:row>38</xdr:row>
      <xdr:rowOff>84952</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purl.oclc.org/ooxml/officeDocument/relationships" r:embed="rId1"/>
        <a:stretch>
          <a:fillRect/>
        </a:stretch>
      </xdr:blipFill>
      <xdr:spPr>
        <a:xfrm>
          <a:off x="762000" y="1143000"/>
          <a:ext cx="6685714" cy="6180952"/>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purl.oclc.org/ooxml/officeDocument/relationships/externalLinkPath" Target="/Users/usuario/Downloads/120221000000104_00004%20(3)%20MAFRCE.xlsm"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xmlns:xxl21="http://schemas.microsoft.com/office/spreadsheetml/2021/extlinks2021" mc:Ignorable="x14 xxl21">
  <externalBook xmlns:r="http://purl.oclc.org/ooxml/officeDocument/relationships" r:id="rId1">
    <sheetNames>
      <sheetName val="1. INFORMACION ACUMULADA"/>
      <sheetName val="Proposito_programa"/>
      <sheetName val="Tipo"/>
    </sheetNames>
    <sheetDataSet>
      <sheetData sheetId="0" refreshError="1"/>
      <sheetData sheetId="1" refreshError="1"/>
      <sheetData sheetId="2" refreshError="1">
        <row r="2">
          <cell r="C2" t="str">
            <v>Concurso de méritos</v>
          </cell>
        </row>
        <row r="3">
          <cell r="C3" t="str">
            <v>Contratación directa</v>
          </cell>
        </row>
        <row r="4">
          <cell r="C4" t="str">
            <v>Contratación mínima cuantia</v>
          </cell>
        </row>
        <row r="5">
          <cell r="C5" t="str">
            <v>Selección abreviada</v>
          </cell>
        </row>
        <row r="6">
          <cell r="C6" t="str">
            <v>Licitación pública</v>
          </cell>
        </row>
        <row r="7">
          <cell r="C7" t="str">
            <v>Otros</v>
          </cell>
        </row>
        <row r="8">
          <cell r="C8" t="str">
            <v>Régimen especial</v>
          </cell>
        </row>
      </sheetData>
    </sheetDataSet>
  </externalBook>
</externalLink>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purl.oclc.org/ooxml/officeDocument/relationships/hyperlink" Target="https://community.secop.gov.co/Public/Tendering/OpportunityDetail/Index?noticeUID=CO1.NTC.3995732&amp;isFromPublicArea=True&amp;isModal=False" TargetMode="External"/><Relationship Id="rId21" Type="http://purl.oclc.org/ooxml/officeDocument/relationships/hyperlink" Target="https://community.secop.gov.co/Public/Tendering/OpportunityDetail/Index?noticeUID=CO1.NTC.3916709&amp;isFromPublicArea=True&amp;isModal=False" TargetMode="External"/><Relationship Id="rId42" Type="http://purl.oclc.org/ooxml/officeDocument/relationships/hyperlink" Target="https://community.secop.gov.co/Public/Tendering/OpportunityDetail/Index?noticeUID=CO1.NTC.3976171&amp;isFromPublicArea=True&amp;isModal=False" TargetMode="External"/><Relationship Id="rId63" Type="http://purl.oclc.org/ooxml/officeDocument/relationships/hyperlink" Target="https://community.secop.gov.co/Public/Tendering/OpportunityDetail/Index?noticeUID=CO1.NTC.4029331&amp;isFromPublicArea=True&amp;isModal=False" TargetMode="External"/><Relationship Id="rId84" Type="http://purl.oclc.org/ooxml/officeDocument/relationships/hyperlink" Target="https://community.secop.gov.co/Public/Tendering/OpportunityDetail/Index?noticeUID=CO1.NTC.3886957&amp;isFromPublicArea=True&amp;isModal=False" TargetMode="External"/><Relationship Id="rId138" Type="http://purl.oclc.org/ooxml/officeDocument/relationships/hyperlink" Target="https://community.secop.gov.co/Public/Tendering/OpportunityDetail/Index?noticeUID=CO1.NTC.4584676&amp;isFromPublicArea=True&amp;isModal=False" TargetMode="External"/><Relationship Id="rId159" Type="http://purl.oclc.org/ooxml/officeDocument/relationships/hyperlink" Target="https://community.secop.gov.co/Public/Tendering/OpportunityDetail/Index?noticeUID=CO1.NTC.4651868&amp;isFromPublicArea=True&amp;isModal=False" TargetMode="External"/><Relationship Id="rId170" Type="http://purl.oclc.org/ooxml/officeDocument/relationships/hyperlink" Target="https://community.secop.gov.co/Public/Tendering/OpportunityDetail/Index?noticeUID=CO1.NTC.4665060&amp;isFromPublicArea=True&amp;isModal=False" TargetMode="External"/><Relationship Id="rId107" Type="http://purl.oclc.org/ooxml/officeDocument/relationships/hyperlink" Target="https://community.secop.gov.co/Public/Tendering/OpportunityDetail/Index?noticeUID=CO1.NTC.4174331&amp;isFromPublicArea=True&amp;isModal=False" TargetMode="External"/><Relationship Id="rId11" Type="http://purl.oclc.org/ooxml/officeDocument/relationships/hyperlink" Target="https://community.secop.gov.co/Public/Tendering/OpportunityDetail/Index?noticeUID=CO1.NTC.3963104&amp;isFromPublicArea=True&amp;isModal=False" TargetMode="External"/><Relationship Id="rId32" Type="http://purl.oclc.org/ooxml/officeDocument/relationships/hyperlink" Target="https://community.secop.gov.co/Public/Tendering/OpportunityDetail/Index?noticeUID=CO1.NTC.3867742&amp;isFromPublicArea=True&amp;isModal=False" TargetMode="External"/><Relationship Id="rId53" Type="http://purl.oclc.org/ooxml/officeDocument/relationships/hyperlink" Target="https://community.secop.gov.co/Public/Tendering/OpportunityDetail/Index?noticeUID=CO1.NTC.4014649&amp;isFromPublicArea=True&amp;isModal=False" TargetMode="External"/><Relationship Id="rId74" Type="http://purl.oclc.org/ooxml/officeDocument/relationships/hyperlink" Target="https://community.secop.gov.co/Public/Tendering/OpportunityDetail/Index?noticeUID=CO1.NTC.4139197&amp;isFromPublicArea=True&amp;isModal=False" TargetMode="External"/><Relationship Id="rId128" Type="http://purl.oclc.org/ooxml/officeDocument/relationships/hyperlink" Target="https://community.secop.gov.co/Public/Tendering/OpportunityDetail/Index?noticeUID=CO1.NTC.4458113&amp;isFromPublicArea=True&amp;isModal=False" TargetMode="External"/><Relationship Id="rId149" Type="http://purl.oclc.org/ooxml/officeDocument/relationships/hyperlink" Target="https://community.secop.gov.co/Public/Tendering/OpportunityDetail/Index?noticeUID=CO1.NTC.4645878&amp;isFromPublicArea=True&amp;isModal=False" TargetMode="External"/><Relationship Id="rId5" Type="http://purl.oclc.org/ooxml/officeDocument/relationships/hyperlink" Target="https://community.secop.gov.co/Public/Tendering/OpportunityDetail/Index?noticeUID=CO1.NTC.3847281&amp;isFromPublicArea=True&amp;isModal=False" TargetMode="External"/><Relationship Id="rId95" Type="http://purl.oclc.org/ooxml/officeDocument/relationships/hyperlink" Target="https://community.secop.gov.co/Public/Tendering/OpportunityDetail/Index?noticeUID=CO1.NTC.4283086&amp;isFromPublicArea=True&amp;isModal=False" TargetMode="External"/><Relationship Id="rId160" Type="http://purl.oclc.org/ooxml/officeDocument/relationships/hyperlink" Target="https://community.secop.gov.co/Public/Tendering/OpportunityDetail/Index?noticeUID=CO1.NTC.4645878&amp;isFromPublicArea=True&amp;isModal=False" TargetMode="External"/><Relationship Id="rId181" Type="http://purl.oclc.org/ooxml/officeDocument/relationships/hyperlink" Target="https://community.secop.gov.co/Public/Tendering/ContractNoticePhases/View?PPI=CO1.PPI.28525967&amp;isFromPublicArea=True&amp;isModal=False" TargetMode="External"/><Relationship Id="rId22" Type="http://purl.oclc.org/ooxml/officeDocument/relationships/hyperlink" Target="https://community.secop.gov.co/Public/Tendering/OpportunityDetail/Index?noticeUID=CO1.NTC.3917121&amp;isFromPublicArea=True&amp;isModal=False" TargetMode="External"/><Relationship Id="rId43" Type="http://purl.oclc.org/ooxml/officeDocument/relationships/hyperlink" Target="https://community.secop.gov.co/Public/Tendering/OpportunityDetail/Index?noticeUID=CO1.NTC.3978315&amp;isFromPublicArea=True&amp;isModal=False" TargetMode="External"/><Relationship Id="rId64" Type="http://purl.oclc.org/ooxml/officeDocument/relationships/hyperlink" Target="https://community.secop.gov.co/Public/Tendering/OpportunityDetail/Index?noticeUID=CO1.NTC.4039651&amp;isFromPublicArea=True&amp;isModal=False" TargetMode="External"/><Relationship Id="rId118" Type="http://purl.oclc.org/ooxml/officeDocument/relationships/hyperlink" Target="https://community.secop.gov.co/Public/Tendering/ContractNoticePhases/View?PPI=CO1.PPI.23151858&amp;isFromPublicArea=True&amp;isModal=False" TargetMode="External"/><Relationship Id="rId139" Type="http://purl.oclc.org/ooxml/officeDocument/relationships/hyperlink" Target="https://community.secop.gov.co/Public/Tendering/OpportunityDetail/Index?noticeUID=CO1.NTC.4584676&amp;isFromPublicArea=True&amp;isModal=False" TargetMode="External"/><Relationship Id="rId85" Type="http://purl.oclc.org/ooxml/officeDocument/relationships/hyperlink" Target="https://community.secop.gov.co/Public/Tendering/OpportunityDetail/Index?noticeUID=CO1.NTC.4183438&amp;isFromPublicArea=True&amp;isModal=False" TargetMode="External"/><Relationship Id="rId150" Type="http://purl.oclc.org/ooxml/officeDocument/relationships/hyperlink" Target="https://community.secop.gov.co/Public/Tendering/OpportunityDetail/Index?noticeUID=CO1.NTC.4645878&amp;isFromPublicArea=True&amp;isModal=False" TargetMode="External"/><Relationship Id="rId171" Type="http://purl.oclc.org/ooxml/officeDocument/relationships/hyperlink" Target="https://community.secop.gov.co/Public/Tendering/OpportunityDetail/Index?noticeUID=CO1.NTC.4665060&amp;isFromPublicArea=True&amp;isModal=False" TargetMode="External"/><Relationship Id="rId12" Type="http://purl.oclc.org/ooxml/officeDocument/relationships/hyperlink" Target="https://community.secop.gov.co/Public/Tendering/OpportunityDetail/Index?noticeUID=CO1.NTC.3960444&amp;isFromPublicArea=True&amp;isModal=False" TargetMode="External"/><Relationship Id="rId33" Type="http://purl.oclc.org/ooxml/officeDocument/relationships/hyperlink" Target="https://community.secop.gov.co/Public/Tendering/OpportunityDetail/Index?noticeUID=CO1.NTC.3878834&amp;isFromPublicArea=True&amp;isModal=False" TargetMode="External"/><Relationship Id="rId108" Type="http://purl.oclc.org/ooxml/officeDocument/relationships/hyperlink" Target="https://community.secop.gov.co/Public/Tendering/OpportunityDetail/Index?noticeUID=CO1.NTC.4166292&amp;isFromPublicArea=True&amp;isModal=False" TargetMode="External"/><Relationship Id="rId129" Type="http://purl.oclc.org/ooxml/officeDocument/relationships/hyperlink" Target="https://community.secop.gov.co/Public/Tendering/OpportunityDetail/Index?noticeUID=CO1.NTC.4507584&amp;isFromPublicArea=True&amp;isModal=False" TargetMode="External"/><Relationship Id="rId54" Type="http://purl.oclc.org/ooxml/officeDocument/relationships/hyperlink" Target="https://community.secop.gov.co/Public/Tendering/OpportunityDetail/Index?noticeUID=CO1.NTC.3867742&amp;isFromPublicArea=True&amp;isModal=False" TargetMode="External"/><Relationship Id="rId75" Type="http://purl.oclc.org/ooxml/officeDocument/relationships/hyperlink" Target="https://community.secop.gov.co/Public/Tendering/OpportunityDetail/Index?noticeUID=CO1.NTC.4135052&amp;isFromPublicArea=True&amp;isModal=False" TargetMode="External"/><Relationship Id="rId96" Type="http://purl.oclc.org/ooxml/officeDocument/relationships/hyperlink" Target="https://community.secop.gov.co/Public/Tendering/OpportunityDetail/Index?noticeUID=CO1.NTC.4294428&amp;isFromPublicArea=True&amp;isModal=False" TargetMode="External"/><Relationship Id="rId140" Type="http://purl.oclc.org/ooxml/officeDocument/relationships/hyperlink" Target="https://community.secop.gov.co/Public/Tendering/OpportunityDetail/Index?noticeUID=CO1.NTC.4591285&amp;isFromPublicArea=True&amp;isModal=False" TargetMode="External"/><Relationship Id="rId161" Type="http://purl.oclc.org/ooxml/officeDocument/relationships/hyperlink" Target="https://community.secop.gov.co/Public/Tendering/OpportunityDetail/Index?noticeUID=CO1.NTC.4664931&amp;isFromPublicArea=True&amp;isModal=False" TargetMode="External"/><Relationship Id="rId182" Type="http://purl.oclc.org/ooxml/officeDocument/relationships/hyperlink" Target="https://community.secop.gov.co/Public/Tendering/OpportunityDetail/Index?noticeUID=CO1.NTC.4262122&amp;isFromPublicArea=True&amp;isModal=False" TargetMode="External"/><Relationship Id="rId6" Type="http://purl.oclc.org/ooxml/officeDocument/relationships/hyperlink" Target="https://community.secop.gov.co/Public/Tendering/OpportunityDetail/Index?noticeUID=CO1.NTC.3847682&amp;isFromPublicArea=True&amp;isModal=False" TargetMode="External"/><Relationship Id="rId23" Type="http://purl.oclc.org/ooxml/officeDocument/relationships/hyperlink" Target="https://community.secop.gov.co/Public/Tendering/OpportunityDetail/Index?noticeUID=CO1.NTC.3909638&amp;isFromPublicArea=True&amp;isModal=False" TargetMode="External"/><Relationship Id="rId119" Type="http://purl.oclc.org/ooxml/officeDocument/relationships/hyperlink" Target="https://community.secop.gov.co/Public/Tendering/OpportunityDetail/Index?noticeUID=CO1.NTC.3888569&amp;isFromPublicArea=True&amp;isModal=False" TargetMode="External"/><Relationship Id="rId44" Type="http://purl.oclc.org/ooxml/officeDocument/relationships/hyperlink" Target="https://community.secop.gov.co/Public/Tendering/OpportunityDetail/Index?noticeUID=CO1.NTC.3892305&amp;isFromPublicArea=True&amp;isModal=False" TargetMode="External"/><Relationship Id="rId65" Type="http://purl.oclc.org/ooxml/officeDocument/relationships/hyperlink" Target="https://community.secop.gov.co/Public/Tendering/OpportunityDetail/Index?noticeUID=CO1.NTC.4064950&amp;isFromPublicArea=True&amp;isModal=False" TargetMode="External"/><Relationship Id="rId86" Type="http://purl.oclc.org/ooxml/officeDocument/relationships/hyperlink" Target="https://community.secop.gov.co/Public/Tendering/OpportunityDetail/Index?noticeUID=CO1.NTC.4174331&amp;isFromPublicArea=True&amp;isModal=False" TargetMode="External"/><Relationship Id="rId130" Type="http://purl.oclc.org/ooxml/officeDocument/relationships/hyperlink" Target="https://community.secop.gov.co/Public/Tendering/OpportunityDetail/Index?noticeUID=CO1.NTC.4486724&amp;isFromPublicArea=True&amp;isModal=False" TargetMode="External"/><Relationship Id="rId151" Type="http://purl.oclc.org/ooxml/officeDocument/relationships/hyperlink" Target="https://community.secop.gov.co/Public/Tendering/OpportunityDetail/Index?noticeUID=CO1.NTC.4645631&amp;isFromPublicArea=True&amp;isModal=False" TargetMode="External"/><Relationship Id="rId172" Type="http://purl.oclc.org/ooxml/officeDocument/relationships/hyperlink" Target="https://community.secop.gov.co/Public/Tendering/OpportunityDetail/Index?noticeUID=CO1.NTC.4665060&amp;isFromPublicArea=True&amp;isModal=False" TargetMode="External"/><Relationship Id="rId13" Type="http://purl.oclc.org/ooxml/officeDocument/relationships/hyperlink" Target="https://community.secop.gov.co/Public/Tendering/OpportunityDetail/Index?noticeUID=CO1.NTC.3950310&amp;isFromPublicArea=True&amp;isModal=False" TargetMode="External"/><Relationship Id="rId18" Type="http://purl.oclc.org/ooxml/officeDocument/relationships/hyperlink" Target="https://community.secop.gov.co/Public/Tendering/OpportunityDetail/Index?noticeUID=CO1.NTC.3927536&amp;isFromPublicArea=True&amp;isModal=False" TargetMode="External"/><Relationship Id="rId39" Type="http://purl.oclc.org/ooxml/officeDocument/relationships/hyperlink" Target="https://community.secop.gov.co/Public/Tendering/OpportunityDetail/Index?noticeUID=CO1.NTC.3960444&amp;isFromPublicArea=True&amp;isModal=False" TargetMode="External"/><Relationship Id="rId109" Type="http://purl.oclc.org/ooxml/officeDocument/relationships/hyperlink" Target="https://community.secop.gov.co/Public/Tendering/OpportunityDetail/Index?noticeUID=CO1.NTC.4065492&amp;isFromPublicArea=True&amp;isModal=False" TargetMode="External"/><Relationship Id="rId34" Type="http://purl.oclc.org/ooxml/officeDocument/relationships/hyperlink" Target="https://community.secop.gov.co/Public/Tendering/OpportunityDetail/Index?noticeUID=CO1.NTC.3867706&amp;isFromPublicArea=True&amp;isModal=False" TargetMode="External"/><Relationship Id="rId50" Type="http://purl.oclc.org/ooxml/officeDocument/relationships/hyperlink" Target="https://community.secop.gov.co/Public/Tendering/OpportunityDetail/Index?noticeUID=CO1.NTC.4013118&amp;isFromPublicArea=True&amp;isModal=False" TargetMode="External"/><Relationship Id="rId55" Type="http://purl.oclc.org/ooxml/officeDocument/relationships/hyperlink" Target="https://colombiacompra.gov.co/tienda-virtual-del-estado-colombiano/ordenes-compra/104948" TargetMode="External"/><Relationship Id="rId76" Type="http://purl.oclc.org/ooxml/officeDocument/relationships/hyperlink" Target="https://community.secop.gov.co/Public/Tendering/OpportunityDetail/Index?noticeUID=CO1.NTC.3978315&amp;isFromPublicArea=True&amp;isModal=False" TargetMode="External"/><Relationship Id="rId97" Type="http://purl.oclc.org/ooxml/officeDocument/relationships/hyperlink" Target="https://community.secop.gov.co/Public/Tendering/OpportunityDetail/Index?noticeUID=CO1.NTC.3976602&amp;isFromPublicArea=True&amp;isModal=False" TargetMode="External"/><Relationship Id="rId104" Type="http://purl.oclc.org/ooxml/officeDocument/relationships/hyperlink" Target="https://community.secop.gov.co/Public/Tendering/OpportunityDetail/Index?noticeUID=CO1.NTC.4389971&amp;isFromPublicArea=True&amp;isModal=False" TargetMode="External"/><Relationship Id="rId120" Type="http://purl.oclc.org/ooxml/officeDocument/relationships/hyperlink" Target="https://community.secop.gov.co/Public/Tendering/OpportunityDetail/Index?noticeUID=CO1.NTC.3882983&amp;isFromPublicArea=True&amp;isModal=False" TargetMode="External"/><Relationship Id="rId125" Type="http://purl.oclc.org/ooxml/officeDocument/relationships/hyperlink" Target="https://community.secop.gov.co/Public/Tendering/OpportunityDetail/Index?noticeUID=CO1.NTC.4412864&amp;isFromPublicArea=True&amp;isModal=False" TargetMode="External"/><Relationship Id="rId141" Type="http://purl.oclc.org/ooxml/officeDocument/relationships/hyperlink" Target="https://community.secop.gov.co/Public/Tendering/OpportunityDetail/Index?noticeUID=CO1.NTC.4610724&amp;isFromPublicArea=True&amp;isModal=False" TargetMode="External"/><Relationship Id="rId146" Type="http://purl.oclc.org/ooxml/officeDocument/relationships/hyperlink" Target="https://community.secop.gov.co/Public/Tendering/OpportunityDetail/Index?noticeUID=CO1.NTC.4650573&amp;isFromPublicArea=True&amp;isModal=False" TargetMode="External"/><Relationship Id="rId167" Type="http://purl.oclc.org/ooxml/officeDocument/relationships/hyperlink" Target="https://community.secop.gov.co/Public/Tendering/OpportunityDetail/Index?noticeUID=CO1.NTC.4664660&amp;isFromPublicArea=True&amp;isModal=False" TargetMode="External"/><Relationship Id="rId188" Type="http://purl.oclc.org/ooxml/officeDocument/relationships/control" Target="../activeX/activeX1.xml"/><Relationship Id="rId7" Type="http://purl.oclc.org/ooxml/officeDocument/relationships/hyperlink" Target="https://community.secop.gov.co/Public/Tendering/OpportunityDetail/Index?noticeUID=CO1.NTC.3857197&amp;isFromPublicArea=True&amp;isModal=False" TargetMode="External"/><Relationship Id="rId71" Type="http://purl.oclc.org/ooxml/officeDocument/relationships/hyperlink" Target="https://community.secop.gov.co/Public/Tendering/OpportunityDetail/Index?noticeUID=CO1.NTC.4076321&amp;isFromPublicArea=True&amp;isModal=False" TargetMode="External"/><Relationship Id="rId92" Type="http://purl.oclc.org/ooxml/officeDocument/relationships/hyperlink" Target="https://community.secop.gov.co/Public/Tendering/OpportunityDetail/Index?noticeUID=CO1.NTC.4277622&amp;isFromPublicArea=True&amp;isModal=False" TargetMode="External"/><Relationship Id="rId162" Type="http://purl.oclc.org/ooxml/officeDocument/relationships/hyperlink" Target="https://community.secop.gov.co/Public/Tendering/OpportunityDetail/Index?noticeUID=CO1.NTC.4662915&amp;isFromPublicArea=True&amp;isModal=False" TargetMode="External"/><Relationship Id="rId183" Type="http://purl.oclc.org/ooxml/officeDocument/relationships/hyperlink" Target="https://community.secop.gov.co/Public/Tendering/OpportunityDetail/Index?noticeUID=CO1.NTC.4389971&amp;isFromPublicArea=True&amp;isModal=False" TargetMode="External"/><Relationship Id="rId2" Type="http://purl.oclc.org/ooxml/officeDocument/relationships/hyperlink" Target="https://community.secop.gov.co/Public/Tendering/OpportunityDetail/Index?noticeUID=CO1.NTC.3846268&amp;isFromPublicArea=True&amp;isModal=False" TargetMode="External"/><Relationship Id="rId29" Type="http://purl.oclc.org/ooxml/officeDocument/relationships/hyperlink" Target="https://community.secop.gov.co/Public/Tendering/OpportunityDetail/Index?noticeUID=CO1.NTC.3892305&amp;isFromPublicArea=True&amp;isModal=False" TargetMode="External"/><Relationship Id="rId24" Type="http://purl.oclc.org/ooxml/officeDocument/relationships/hyperlink" Target="https://community.secop.gov.co/Public/Tendering/OpportunityDetail/Index?noticeUID=CO1.NTC.3909669&amp;isFromPublicArea=True&amp;isModal=False" TargetMode="External"/><Relationship Id="rId40" Type="http://purl.oclc.org/ooxml/officeDocument/relationships/hyperlink" Target="https://community.secop.gov.co/Public/Tendering/OpportunityDetail/Index?noticeUID=CO1.NTC.3976602&amp;isFromPublicArea=True&amp;isModal=False" TargetMode="External"/><Relationship Id="rId45" Type="http://purl.oclc.org/ooxml/officeDocument/relationships/hyperlink" Target="https://community.secop.gov.co/Public/Tendering/OpportunityDetail/Index?noticeUID=CO1.NTC.3995732&amp;isFromPublicArea=True&amp;isModal=False" TargetMode="External"/><Relationship Id="rId66" Type="http://purl.oclc.org/ooxml/officeDocument/relationships/hyperlink" Target="https://community.secop.gov.co/Public/Tendering/OpportunityDetail/Index?noticeUID=CO1.NTC.4064563&amp;isFromPublicArea=True&amp;isModal=False" TargetMode="External"/><Relationship Id="rId87" Type="http://purl.oclc.org/ooxml/officeDocument/relationships/hyperlink" Target="https://community.secop.gov.co/Public/Tendering/OpportunityDetail/Index?noticeUID=CO1.NTC.4239303&amp;isFromPublicArea=True&amp;isModal=False" TargetMode="External"/><Relationship Id="rId110" Type="http://purl.oclc.org/ooxml/officeDocument/relationships/hyperlink" Target="https://community.secop.gov.co/Public/Tendering/OpportunityDetail/Index?noticeUID=CO1.NTC.3976602&amp;isFromPublicArea=True&amp;isModal=False" TargetMode="External"/><Relationship Id="rId115" Type="http://purl.oclc.org/ooxml/officeDocument/relationships/hyperlink" Target="https://community.secop.gov.co/Public/Tendering/OpportunityDetail/Index?noticeUID=CO1.NTC.4187239&amp;isFromPublicArea=True&amp;isModal=False" TargetMode="External"/><Relationship Id="rId131" Type="http://purl.oclc.org/ooxml/officeDocument/relationships/hyperlink" Target="https://community.secop.gov.co/Public/Tendering/OpportunityDetail/Index?noticeUID=CO1.NTC.4481313&amp;isFromPublicArea=True&amp;isModal=False" TargetMode="External"/><Relationship Id="rId136" Type="http://purl.oclc.org/ooxml/officeDocument/relationships/hyperlink" Target="https://community.secop.gov.co/Public/Tendering/OpportunityDetail/Index?noticeUID=CO1.NTC.4412864&amp;isFromPublicArea=True&amp;isModal=False" TargetMode="External"/><Relationship Id="rId157" Type="http://purl.oclc.org/ooxml/officeDocument/relationships/hyperlink" Target="https://community.secop.gov.co/Public/Tendering/OpportunityDetail/Index?noticeUID=CO1.NTC.4651868&amp;isFromPublicArea=True&amp;isModal=False" TargetMode="External"/><Relationship Id="rId178" Type="http://purl.oclc.org/ooxml/officeDocument/relationships/hyperlink" Target="https://colombiacompra.gov.co/tienda-virtual-del-estado-colombiano/ordenes-compra/117500" TargetMode="External"/><Relationship Id="rId61" Type="http://purl.oclc.org/ooxml/officeDocument/relationships/hyperlink" Target="https://community.secop.gov.co/Public/Tendering/OpportunityDetail/Index?noticeUID=CO1.NTC.4029222&amp;isFromPublicArea=True&amp;isModal=False" TargetMode="External"/><Relationship Id="rId82" Type="http://purl.oclc.org/ooxml/officeDocument/relationships/hyperlink" Target="https://community.secop.gov.co/Public/Tendering/OpportunityDetail/Index?noticeUID=CO1.NTC.3976602&amp;isFromPublicArea=True&amp;isModal=False" TargetMode="External"/><Relationship Id="rId152" Type="http://purl.oclc.org/ooxml/officeDocument/relationships/hyperlink" Target="https://community.secop.gov.co/Public/Tendering/OpportunityDetail/Index?noticeUID=CO1.NTC.4645631&amp;isFromPublicArea=True&amp;isModal=False" TargetMode="External"/><Relationship Id="rId173" Type="http://purl.oclc.org/ooxml/officeDocument/relationships/hyperlink" Target="https://community.secop.gov.co/Public/Tendering/OpportunityDetail/Index?noticeUID=CO1.NTC.4665060&amp;isFromPublicArea=True&amp;isModal=False" TargetMode="External"/><Relationship Id="rId19" Type="http://purl.oclc.org/ooxml/officeDocument/relationships/hyperlink" Target="https://community.secop.gov.co/Public/Tendering/OpportunityDetail/Index?noticeUID=CO1.NTC.3927191&amp;isFromPublicArea=True&amp;isModal=False" TargetMode="External"/><Relationship Id="rId14" Type="http://purl.oclc.org/ooxml/officeDocument/relationships/hyperlink" Target="https://community.secop.gov.co/Public/Tendering/OpportunityDetail/Index?noticeUID=CO1.NTC.3949200&amp;isFromPublicArea=True&amp;isModal=False" TargetMode="External"/><Relationship Id="rId30" Type="http://purl.oclc.org/ooxml/officeDocument/relationships/hyperlink" Target="https://community.secop.gov.co/Public/Tendering/OpportunityDetail/Index?noticeUID=CO1.NTC.3891539&amp;isFromPublicArea=True&amp;isModal=False" TargetMode="External"/><Relationship Id="rId35" Type="http://purl.oclc.org/ooxml/officeDocument/relationships/hyperlink" Target="https://community.secop.gov.co/Public/Tendering/OpportunityDetail/Index?noticeUID=CO1.NTC.3956679&amp;isFromPublicArea=True&amp;isModal=False" TargetMode="External"/><Relationship Id="rId56" Type="http://purl.oclc.org/ooxml/officeDocument/relationships/hyperlink" Target="https://community.secop.gov.co/Public/Tendering/OpportunityDetail/Index?noticeUID=CO1.NTC.4026821&amp;isFromPublicArea=True&amp;isModal=False" TargetMode="External"/><Relationship Id="rId77" Type="http://purl.oclc.org/ooxml/officeDocument/relationships/hyperlink" Target="https://community.secop.gov.co/Public/Tendering/OpportunityDetail/Index?noticeUID=CO1.NTC.4153636&amp;isFromPublicArea=True&amp;isModal=False" TargetMode="External"/><Relationship Id="rId100" Type="http://purl.oclc.org/ooxml/officeDocument/relationships/hyperlink" Target="https://community.secop.gov.co/Public/Tendering/OpportunityDetail/Index?noticeUID=CO1.NTC.4262122&amp;isFromPublicArea=True&amp;isModal=False" TargetMode="External"/><Relationship Id="rId105" Type="http://purl.oclc.org/ooxml/officeDocument/relationships/hyperlink" Target="https://community.secop.gov.co/Public/Tendering/OpportunityDetail/Index?noticeUID=CO1.NTC.4174331&amp;isFromPublicArea=True&amp;isModal=False" TargetMode="External"/><Relationship Id="rId126" Type="http://purl.oclc.org/ooxml/officeDocument/relationships/hyperlink" Target="https://community.secop.gov.co/Public/Tendering/OpportunityDetail/Index?noticeUID=CO1.NTC.4439399&amp;isFromPublicArea=True&amp;isModal=False" TargetMode="External"/><Relationship Id="rId147" Type="http://purl.oclc.org/ooxml/officeDocument/relationships/hyperlink" Target="https://community.secop.gov.co/Public/Tendering/OpportunityDetail/Index?noticeUID=CO1.NTC.4626630&amp;isFromPublicArea=True&amp;isModal=Fals" TargetMode="External"/><Relationship Id="rId168" Type="http://purl.oclc.org/ooxml/officeDocument/relationships/hyperlink" Target="https://community.secop.gov.co/Public/Tendering/OpportunityDetail/Index?noticeUID=CO1.NTC.4645878&amp;isFromPublicArea=True&amp;isModal=False" TargetMode="External"/><Relationship Id="rId8" Type="http://purl.oclc.org/ooxml/officeDocument/relationships/hyperlink" Target="https://community.secop.gov.co/Public/Tendering/OpportunityDetail/Index?noticeUID=CO1.NTC.3857418&amp;isFromPublicArea=True&amp;isModal=False" TargetMode="External"/><Relationship Id="rId51" Type="http://purl.oclc.org/ooxml/officeDocument/relationships/hyperlink" Target="https://community.secop.gov.co/Public/Tendering/OpportunityDetail/Index?noticeUID=CO1.NTC.4006377&amp;isFromPublicArea=True&amp;isModal=False" TargetMode="External"/><Relationship Id="rId72" Type="http://purl.oclc.org/ooxml/officeDocument/relationships/hyperlink" Target="https://community.secop.gov.co/Public/Tendering/OpportunityDetail/Index?noticeUID=CO1.NTC.3606556&amp;isFromPublicArea=True&amp;isModal=False" TargetMode="External"/><Relationship Id="rId93" Type="http://purl.oclc.org/ooxml/officeDocument/relationships/hyperlink" Target="https://community.secop.gov.co/Public/Tendering/OpportunityDetail/Index?noticeUID=CO1.NTC.4268625&amp;isFromPublicArea=True&amp;isModal=False" TargetMode="External"/><Relationship Id="rId98" Type="http://purl.oclc.org/ooxml/officeDocument/relationships/hyperlink" Target="https://community.secop.gov.co/Public/Tendering/OpportunityDetail/Index?noticeUID=CO1.NTC.4314282&amp;isFromPublicArea=True&amp;isModal=False" TargetMode="External"/><Relationship Id="rId121" Type="http://purl.oclc.org/ooxml/officeDocument/relationships/hyperlink" Target="https://community.secop.gov.co/Public/Tendering/OpportunityDetail/Index?noticeUID=CO1.NTC.3904651&amp;isFromPublicArea=True&amp;isModal=False" TargetMode="External"/><Relationship Id="rId142" Type="http://purl.oclc.org/ooxml/officeDocument/relationships/hyperlink" Target="https://community.secop.gov.co/Public/Tendering/OpportunityDetail/Index?noticeUID=CO1.NTC.4609642&amp;isFromPublicArea=True&amp;isModal=False" TargetMode="External"/><Relationship Id="rId163" Type="http://purl.oclc.org/ooxml/officeDocument/relationships/hyperlink" Target="https://community.secop.gov.co/Public/Tendering/OpportunityDetail/Index?noticeUID=CO1.NTC.4645878&amp;isFromPublicArea=True&amp;isModal=False" TargetMode="External"/><Relationship Id="rId184" Type="http://purl.oclc.org/ooxml/officeDocument/relationships/hyperlink" Target="https://community.secop.gov.co/Public/Tendering/OpportunityDetail/Index?noticeUID=CO1.NTC.4951460&amp;isFromPublicArea=True&amp;isModal=False" TargetMode="External"/><Relationship Id="rId189" Type="http://purl.oclc.org/ooxml/officeDocument/relationships/image" Target="../media/image1.emf"/><Relationship Id="rId3" Type="http://purl.oclc.org/ooxml/officeDocument/relationships/hyperlink" Target="https://community.secop.gov.co/Public/Tendering/OpportunityDetail/Index?noticeUID=CO1.NTC.3846448&amp;isFromPublicArea=True&amp;isModal=False" TargetMode="External"/><Relationship Id="rId25" Type="http://purl.oclc.org/ooxml/officeDocument/relationships/hyperlink" Target="https://community.secop.gov.co/Public/Tendering/OpportunityDetail/Index?noticeUID=CO1.NTC.3904818&amp;isFromPublicArea=True&amp;isModal=False" TargetMode="External"/><Relationship Id="rId46" Type="http://purl.oclc.org/ooxml/officeDocument/relationships/hyperlink" Target="https://community.secop.gov.co/Public/Tendering/OpportunityDetail/Index?noticeUID=CO1.NTC.3995738&amp;isFromPublicArea=True&amp;isModal=False" TargetMode="External"/><Relationship Id="rId67" Type="http://purl.oclc.org/ooxml/officeDocument/relationships/hyperlink" Target="https://community.secop.gov.co/Public/Tendering/ContractNoticePhases/View?PPI=CO1.PPI.23421002&amp;isFromPublicArea=True&amp;isModal=False" TargetMode="External"/><Relationship Id="rId116" Type="http://purl.oclc.org/ooxml/officeDocument/relationships/hyperlink" Target="https://community.secop.gov.co/Public/Tendering/OpportunityDetail/Index?noticeUID=CO1.NTC.3886957&amp;isFromPublicArea=True&amp;isModal=False" TargetMode="External"/><Relationship Id="rId137" Type="http://purl.oclc.org/ooxml/officeDocument/relationships/hyperlink" Target="https://community.secop.gov.co/Public/Tendering/OpportunityDetail/Index?noticeUID=CO1.NTC.4508689&amp;isFromPublicArea=True&amp;isModal=False" TargetMode="External"/><Relationship Id="rId158" Type="http://purl.oclc.org/ooxml/officeDocument/relationships/hyperlink" Target="https://community.secop.gov.co/Public/Tendering/OpportunityDetail/Index?noticeUID=CO1.NTC.4651868&amp;isFromPublicArea=True&amp;isModal=False" TargetMode="External"/><Relationship Id="rId20" Type="http://purl.oclc.org/ooxml/officeDocument/relationships/hyperlink" Target="https://community.secop.gov.co/Public/Tendering/OpportunityDetail/Index?noticeUID=CO1.NTC.3917531&amp;isFromPublicArea=True&amp;isModal=False" TargetMode="External"/><Relationship Id="rId41" Type="http://purl.oclc.org/ooxml/officeDocument/relationships/hyperlink" Target="https://community.secop.gov.co/Public/Tendering/ContractNoticePhases/View?PPI=CO1.PPI.23151858&amp;isFromPublicArea=True&amp;isModal=False" TargetMode="External"/><Relationship Id="rId62" Type="http://purl.oclc.org/ooxml/officeDocument/relationships/hyperlink" Target="https://community.secop.gov.co/Public/Tendering/OpportunityDetail/Index?noticeUID=CO1.NTC.4023880&amp;isFromPublicArea=True&amp;isModal=False" TargetMode="External"/><Relationship Id="rId83" Type="http://purl.oclc.org/ooxml/officeDocument/relationships/hyperlink" Target="https://community.secop.gov.co/Public/Tendering/OpportunityDetail/Index?noticeUID=CO1.NTC.4221294&amp;isFromPublicArea=True&amp;isModal=False" TargetMode="External"/><Relationship Id="rId88" Type="http://purl.oclc.org/ooxml/officeDocument/relationships/hyperlink" Target="https://community.secop.gov.co/Public/Tendering/OpportunityDetail/Index?noticeUID=CO1.NTC.4239303&amp;isFromPublicArea=True&amp;isModal=False" TargetMode="External"/><Relationship Id="rId111" Type="http://purl.oclc.org/ooxml/officeDocument/relationships/hyperlink" Target="https://community.secop.gov.co/Public/Tendering/OpportunityDetail/Index?noticeUID=CO1.NTC.3976602&amp;isFromPublicArea=True&amp;isModal=False" TargetMode="External"/><Relationship Id="rId132" Type="http://purl.oclc.org/ooxml/officeDocument/relationships/hyperlink" Target="https://colombiacompra.gov.co/tienda-virtual-del-estado-colombiano/ordenes-compra/110241" TargetMode="External"/><Relationship Id="rId153" Type="http://purl.oclc.org/ooxml/officeDocument/relationships/hyperlink" Target="https://community.secop.gov.co/Public/Tendering/OpportunityDetail/Index?noticeUID=CO1.NTC.4645878&amp;isFromPublicArea=True&amp;isModal=False" TargetMode="External"/><Relationship Id="rId174" Type="http://purl.oclc.org/ooxml/officeDocument/relationships/hyperlink" Target="https://community.secop.gov.co/Public/Tendering/OpportunityDetail/Index?noticeUID=CO1.NTC.4665060&amp;isFromPublicArea=True&amp;isModal=False" TargetMode="External"/><Relationship Id="rId179" Type="http://purl.oclc.org/ooxml/officeDocument/relationships/hyperlink" Target="https://community.secop.gov.co/Public/Tendering/ContractNoticePhases/View?PPI=CO1.PPI.28436161&amp;isFromPublicArea=True&amp;isModal=False" TargetMode="External"/><Relationship Id="rId15" Type="http://purl.oclc.org/ooxml/officeDocument/relationships/hyperlink" Target="https://community.secop.gov.co/Public/Tendering/OpportunityDetail/Index?noticeUID=CO1.NTC.3941817&amp;isFromPublicArea=True&amp;isModal=False" TargetMode="External"/><Relationship Id="rId36" Type="http://purl.oclc.org/ooxml/officeDocument/relationships/hyperlink" Target="https://community.secop.gov.co/Public/Tendering/OpportunityDetail/Index?noticeUID=CO1.NTC.3979159&amp;isFromPublicArea=True&amp;isModal=False" TargetMode="External"/><Relationship Id="rId57" Type="http://purl.oclc.org/ooxml/officeDocument/relationships/hyperlink" Target="https://community.secop.gov.co/Public/Tendering/OpportunityDetail/Index?noticeUID=CO1.NTC.4018564&amp;isFromPublicArea=True&amp;isModal=False" TargetMode="External"/><Relationship Id="rId106" Type="http://purl.oclc.org/ooxml/officeDocument/relationships/hyperlink" Target="https://community.secop.gov.co/Public/Tendering/OpportunityDetail/Index?noticeUID=CO1.NTC.4174331&amp;isFromPublicArea=True&amp;isModal=False" TargetMode="External"/><Relationship Id="rId127" Type="http://purl.oclc.org/ooxml/officeDocument/relationships/hyperlink" Target="https://community.secop.gov.co/Public/Tendering/OpportunityDetail/Index?noticeUID=CO1.NTC.4452262&amp;isFromPublicArea=True&amp;isModal=False" TargetMode="External"/><Relationship Id="rId10" Type="http://purl.oclc.org/ooxml/officeDocument/relationships/hyperlink" Target="https://community.secop.gov.co/Public/Tendering/OpportunityDetail/Index?noticeUID=CO1.NTC.3894215&amp;isFromPublicArea=True&amp;isModal=False" TargetMode="External"/><Relationship Id="rId31" Type="http://purl.oclc.org/ooxml/officeDocument/relationships/hyperlink" Target="https://community.secop.gov.co/Public/Tendering/OpportunityDetail/Index?noticeUID=CO1.NTC.3886957&amp;isFromPublicArea=True&amp;isModal=False" TargetMode="External"/><Relationship Id="rId52" Type="http://purl.oclc.org/ooxml/officeDocument/relationships/hyperlink" Target="https://community.secop.gov.co/Public/Tendering/OpportunityDetail/Index?noticeUID=CO1.NTC.4008730&amp;isFromPublicArea=True&amp;isModal=False" TargetMode="External"/><Relationship Id="rId73" Type="http://purl.oclc.org/ooxml/officeDocument/relationships/hyperlink" Target="https://community.secop.gov.co/Public/Tendering/OpportunityDetail/Index?noticeUID=CO1.NTC.4116501&amp;isFromPublicArea=True&amp;isModal=False" TargetMode="External"/><Relationship Id="rId78" Type="http://purl.oclc.org/ooxml/officeDocument/relationships/hyperlink" Target="https://community.secop.gov.co/Public/Tendering/OpportunityDetail/Index?noticeUID=CO1.NTC.4154296&amp;isFromPublicArea=True&amp;isModal=False" TargetMode="External"/><Relationship Id="rId94" Type="http://purl.oclc.org/ooxml/officeDocument/relationships/hyperlink" Target="https://community.secop.gov.co/Public/Tendering/OpportunityDetail/Index?noticeUID=CO1.NTC.4212146&amp;isFromPublicArea=True&amp;isModal=False" TargetMode="External"/><Relationship Id="rId99" Type="http://purl.oclc.org/ooxml/officeDocument/relationships/hyperlink" Target="https://community.secop.gov.co/Public/Tendering/OpportunityDetail/Index?noticeUID=CO1.NTC.4315273&amp;isFromPublicArea=True&amp;isModal=False" TargetMode="External"/><Relationship Id="rId101" Type="http://purl.oclc.org/ooxml/officeDocument/relationships/hyperlink" Target="https://community.secop.gov.co/Public/Tendering/OpportunityDetail/Index?noticeUID=CO1.NTC.4348764&amp;isFromPublicArea=True&amp;isModal=False" TargetMode="External"/><Relationship Id="rId122" Type="http://purl.oclc.org/ooxml/officeDocument/relationships/hyperlink" Target="https://colombiacompra.gov.co/tienda-virtual-del-estado-colombiano/ordenes-compra/109484" TargetMode="External"/><Relationship Id="rId143" Type="http://purl.oclc.org/ooxml/officeDocument/relationships/hyperlink" Target="https://community.secop.gov.co/Public/Tendering/OpportunityDetail/Index?noticeUID=CO1.NTC.4612666&amp;isFromPublicArea=True&amp;isModal=False" TargetMode="External"/><Relationship Id="rId148" Type="http://purl.oclc.org/ooxml/officeDocument/relationships/hyperlink" Target="https://community.secop.gov.co/Public/Tendering/OpportunityDetail/Index?noticeUID=CO1.NTC.4630434&amp;isFromPublicArea=True&amp;isModal=False" TargetMode="External"/><Relationship Id="rId164" Type="http://purl.oclc.org/ooxml/officeDocument/relationships/hyperlink" Target="https://community.secop.gov.co/Public/Tendering/OpportunityDetail/Index?noticeUID=CO1.NTC.4665060&amp;isFromPublicArea=True&amp;isModal=False" TargetMode="External"/><Relationship Id="rId169" Type="http://purl.oclc.org/ooxml/officeDocument/relationships/hyperlink" Target="https://community.secop.gov.co/Public/Tendering/OpportunityDetail/Index?noticeUID=CO1.NTC.4667136&amp;isFromPublicArea=True&amp;isModal=False" TargetMode="External"/><Relationship Id="rId185" Type="http://purl.oclc.org/ooxml/officeDocument/relationships/printerSettings" Target="../printerSettings/printerSettings1.bin"/><Relationship Id="rId4" Type="http://purl.oclc.org/ooxml/officeDocument/relationships/hyperlink" Target="https://community.secop.gov.co/Public/Tendering/OpportunityDetail/Index?noticeUID=CO1.NTC.3846802&amp;isFromPublicArea=True&amp;isModal=False" TargetMode="External"/><Relationship Id="rId9" Type="http://purl.oclc.org/ooxml/officeDocument/relationships/hyperlink" Target="https://community.secop.gov.co/Public/Tendering/OpportunityDetail/Index?noticeUID=CO1.NTC.3927624&amp;isFromPublicArea=True&amp;isModal=Fa" TargetMode="External"/><Relationship Id="rId180" Type="http://purl.oclc.org/ooxml/officeDocument/relationships/hyperlink" Target="https://community.secop.gov.co/Public/Tendering/ContractNoticePhases/View?PPI=CO1.PPI.27717938&amp;isFromPublicArea=True&amp;isModal=False" TargetMode="External"/><Relationship Id="rId26" Type="http://purl.oclc.org/ooxml/officeDocument/relationships/hyperlink" Target="https://community.secop.gov.co/Public/Tendering/OpportunityDetail/Index?noticeUID=CO1.NTC.3909868&amp;isFromPublicArea=True&amp;isModal=False" TargetMode="External"/><Relationship Id="rId47" Type="http://purl.oclc.org/ooxml/officeDocument/relationships/hyperlink" Target="https://community.secop.gov.co/Public/Tendering/ContractNoticePhases/View?PPI=CO1.PPI.22824043&amp;isFromPublicArea=True&amp;isModal=False" TargetMode="External"/><Relationship Id="rId68" Type="http://purl.oclc.org/ooxml/officeDocument/relationships/hyperlink" Target="https://community.secop.gov.co/Public/Tendering/OpportunityDetail/Index?noticeUID=CO1.NTC.4069202&amp;isFromPublicArea=True&amp;isModal=False" TargetMode="External"/><Relationship Id="rId89" Type="http://purl.oclc.org/ooxml/officeDocument/relationships/hyperlink" Target="https://community.secop.gov.co/Public/Tendering/OpportunityDetail/Index?noticeUID=CO1.NTC.4242780&amp;isFromPublicArea=True&amp;isModal=False" TargetMode="External"/><Relationship Id="rId112" Type="http://purl.oclc.org/ooxml/officeDocument/relationships/hyperlink" Target="https://community.secop.gov.co/Public/Tendering/OpportunityDetail/Index?noticeUID=CO1.NTC.4180466&amp;isFromPublicArea=True&amp;isModal=False" TargetMode="External"/><Relationship Id="rId133" Type="http://purl.oclc.org/ooxml/officeDocument/relationships/hyperlink" Target="https://community.secop.gov.co/Public/Tendering/OpportunityDetail/Index?noticeUID=CO1.NTC.4524999&amp;isFromPublicArea=True&amp;isModal=False" TargetMode="External"/><Relationship Id="rId154" Type="http://purl.oclc.org/ooxml/officeDocument/relationships/hyperlink" Target="https://community.secop.gov.co/Public/Tendering/OpportunityDetail/Index?noticeUID=CO1.NTC.4645644&amp;isFromPublicArea=True&amp;isModal=False" TargetMode="External"/><Relationship Id="rId175" Type="http://purl.oclc.org/ooxml/officeDocument/relationships/hyperlink" Target="https://community.secop.gov.co/Public/Tendering/OpportunityDetail/Index?noticeUID=CO1.NTC.4668807&amp;isFromPublicArea=True&amp;isModal=False" TargetMode="External"/><Relationship Id="rId16" Type="http://purl.oclc.org/ooxml/officeDocument/relationships/hyperlink" Target="https://community.secop.gov.co/Public/Tendering/OpportunityDetail/Index?noticeUID=CO1.NTC.3938792&amp;isFromPublicArea=True&amp;isModal=False" TargetMode="External"/><Relationship Id="rId37" Type="http://purl.oclc.org/ooxml/officeDocument/relationships/hyperlink" Target="https://community.secop.gov.co/Public/Tendering/OpportunityDetail/Index?noticeUID=CO1.NTC.3975691&amp;isFromPublicArea=True&amp;isModal=False" TargetMode="External"/><Relationship Id="rId58" Type="http://purl.oclc.org/ooxml/officeDocument/relationships/hyperlink" Target="https://community.secop.gov.co/Public/Tendering/OpportunityDetail/Index?noticeUID=CO1.NTC.3976602&amp;isFromPublicArea=True&amp;isModal=False" TargetMode="External"/><Relationship Id="rId79" Type="http://purl.oclc.org/ooxml/officeDocument/relationships/hyperlink" Target="https://community.secop.gov.co/Public/Tendering/OpportunityDetail/Index?noticeUID=CO1.NTC.4161621&amp;isFromPublicArea=True&amp;isModal=False" TargetMode="External"/><Relationship Id="rId102" Type="http://purl.oclc.org/ooxml/officeDocument/relationships/hyperlink" Target="https://community.secop.gov.co/Public/Tendering/OpportunityDetail/Index?noticeUID=CO1.NTC.4324616&amp;isFromPublicArea=True&amp;isModal=False" TargetMode="External"/><Relationship Id="rId123" Type="http://purl.oclc.org/ooxml/officeDocument/relationships/hyperlink" Target="https://community.secop.gov.co/Public/Tendering/OpportunityDetail/Index?noticeUID=CO1.NTC.4409941&amp;isFromPublicArea=True&amp;isModal=False" TargetMode="External"/><Relationship Id="rId144" Type="http://purl.oclc.org/ooxml/officeDocument/relationships/hyperlink" Target="https://community.secop.gov.co/Public/Tendering/OpportunityDetail/Index?noticeUID=CO1.NTC.4412864&amp;isFromPublicArea=True&amp;isModal=False" TargetMode="External"/><Relationship Id="rId90" Type="http://purl.oclc.org/ooxml/officeDocument/relationships/hyperlink" Target="https://community.secop.gov.co/Public/Tendering/OpportunityDetail/Index?noticeUID=CO1.NTC.4174331&amp;isFromPublicArea=True&amp;isModal=False" TargetMode="External"/><Relationship Id="rId165" Type="http://purl.oclc.org/ooxml/officeDocument/relationships/hyperlink" Target="https://community.secop.gov.co/Public/Tendering/OpportunityDetail/Index?noticeUID=CO1.NTC.4664889&amp;isFromPublicArea=True&amp;isModal=False" TargetMode="External"/><Relationship Id="rId186" Type="http://purl.oclc.org/ooxml/officeDocument/relationships/drawing" Target="../drawings/drawing1.xml"/><Relationship Id="rId27" Type="http://purl.oclc.org/ooxml/officeDocument/relationships/hyperlink" Target="https://community.secop.gov.co/Public/Tendering/OpportunityDetail/Index?noticeUID=CO1.NTC.3901957&amp;isFromPublicArea=True&amp;isModal=False" TargetMode="External"/><Relationship Id="rId48" Type="http://purl.oclc.org/ooxml/officeDocument/relationships/hyperlink" Target="https://community.secop.gov.co/Public/Tendering/OpportunityDetail/Index?noticeUID=CO1.NTC.4003360&amp;isFromPublicArea=True&amp;isModal=False" TargetMode="External"/><Relationship Id="rId69" Type="http://purl.oclc.org/ooxml/officeDocument/relationships/hyperlink" Target="https://community.secop.gov.co/Public/Tendering/OpportunityDetail/Index?noticeUID=CO1.NTC.3995738&amp;isFromPublicArea=True&amp;isModal=False" TargetMode="External"/><Relationship Id="rId113" Type="http://purl.oclc.org/ooxml/officeDocument/relationships/hyperlink" Target="https://community.secop.gov.co/Public/Tendering/OpportunityDetail/Index?noticeUID=CO1.NTC.4183534&amp;isFromPublicArea=True&amp;isModal=False" TargetMode="External"/><Relationship Id="rId134" Type="http://purl.oclc.org/ooxml/officeDocument/relationships/hyperlink" Target="https://community.secop.gov.co/Public/Tendering/ContractNoticePhases/View?PPI=CO1.PPI.25440323&amp;isFromPublicArea=True&amp;isModal=False" TargetMode="External"/><Relationship Id="rId80" Type="http://purl.oclc.org/ooxml/officeDocument/relationships/hyperlink" Target="https://community.secop.gov.co/Public/Tendering/OpportunityDetail/Index?noticeUID=CO1.NTC.4023880&amp;isFromPublicArea=True&amp;isModal=False" TargetMode="External"/><Relationship Id="rId155" Type="http://purl.oclc.org/ooxml/officeDocument/relationships/hyperlink" Target="https://community.secop.gov.co/Public/Tendering/OpportunityDetail/Index?noticeUID=CO1.NTC.4645878&amp;isFromPublicArea=True&amp;isModal=False" TargetMode="External"/><Relationship Id="rId176" Type="http://purl.oclc.org/ooxml/officeDocument/relationships/hyperlink" Target="https://colombiacompra.gov.co/tienda-virtual-del-estado-colombiano/ordenes-compra/112749" TargetMode="External"/><Relationship Id="rId17" Type="http://purl.oclc.org/ooxml/officeDocument/relationships/hyperlink" Target="https://community.secop.gov.co/Public/Tendering/OpportunityDetail/Index?noticeUID=CO1.NTC.3940655&amp;isFromPublicArea=True&amp;isModal=False" TargetMode="External"/><Relationship Id="rId38" Type="http://purl.oclc.org/ooxml/officeDocument/relationships/hyperlink" Target="https://community.secop.gov.co/Public/Tendering/OpportunityDetail/Index?noticeUID=CO1.NTC.3995740&amp;isFromPublicArea=True&amp;isModal=False" TargetMode="External"/><Relationship Id="rId59" Type="http://purl.oclc.org/ooxml/officeDocument/relationships/hyperlink" Target="https://community.secop.gov.co/Public/Tendering/OpportunityDetail/Index?noticeUID=CO1.NTC.4025543&amp;isFromPublicArea=True&amp;isModal=False" TargetMode="External"/><Relationship Id="rId103" Type="http://purl.oclc.org/ooxml/officeDocument/relationships/hyperlink" Target="https://community.secop.gov.co/Public/Tendering/OpportunityDetail/Index?noticeUID=CO1.NTC.4390789&amp;isFromPublicArea=True&amp;isModal=False" TargetMode="External"/><Relationship Id="rId124" Type="http://purl.oclc.org/ooxml/officeDocument/relationships/hyperlink" Target="https://community.secop.gov.co/Public/Tendering/OpportunityDetail/Index?noticeUID=CO1.NTC.4412864&amp;isFromPublicArea=True&amp;isModal=False" TargetMode="External"/><Relationship Id="rId70" Type="http://purl.oclc.org/ooxml/officeDocument/relationships/hyperlink" Target="https://community.secop.gov.co/Public/Tendering/OpportunityDetail/Index?noticeUID=CO1.NTC.4076164&amp;isFromPublicArea=True&amp;isModal=False" TargetMode="External"/><Relationship Id="rId91" Type="http://purl.oclc.org/ooxml/officeDocument/relationships/hyperlink" Target="https://community.secop.gov.co/Public/Tendering/OpportunityDetail/Index?noticeUID=CO1.NTC.4268635&amp;isFromPublicArea=True&amp;isModal=False" TargetMode="External"/><Relationship Id="rId145" Type="http://purl.oclc.org/ooxml/officeDocument/relationships/hyperlink" Target="https://community.secop.gov.co/Public/Tendering/OpportunityDetail/Index?noticeUID=CO1.NTC.4624738&amp;isFromPublicArea=True&amp;isModal=False" TargetMode="External"/><Relationship Id="rId166" Type="http://purl.oclc.org/ooxml/officeDocument/relationships/hyperlink" Target="https://community.secop.gov.co/Public/Tendering/OpportunityDetail/Index?noticeUID=CO1.NTC.4656991&amp;isFromPublicArea=True&amp;isModal=False" TargetMode="External"/><Relationship Id="rId187" Type="http://schemas.openxmlformats.org/officeDocument/2006/relationships/vmlDrawing" Target="../drawings/vmlDrawing1.vml"/><Relationship Id="rId1" Type="http://purl.oclc.org/ooxml/officeDocument/relationships/hyperlink" Target="https://community.secop.gov.co/Public/Tendering/OpportunityDetail/Index?noticeUID=CO1.NTC.3846138&amp;isFromPublicArea=True&amp;isModal=False" TargetMode="External"/><Relationship Id="rId28" Type="http://purl.oclc.org/ooxml/officeDocument/relationships/hyperlink" Target="https://community.secop.gov.co/Public/Tendering/OpportunityDetail/Index?noticeUID=CO1.NTC.3894559&amp;isFromPublicArea=True&amp;isModal=False" TargetMode="External"/><Relationship Id="rId49" Type="http://purl.oclc.org/ooxml/officeDocument/relationships/hyperlink" Target="https://community.secop.gov.co/Public/Tendering/OpportunityDetail/Index?noticeUID=CO1.NTC.4013542&amp;isFromPublicArea=True&amp;isModal=False" TargetMode="External"/><Relationship Id="rId114" Type="http://purl.oclc.org/ooxml/officeDocument/relationships/hyperlink" Target="https://community.secop.gov.co/Public/Tendering/OpportunityDetail/Index?noticeUID=CO1.NTC.4187192&amp;isFromPublicArea=True&amp;isModal=False" TargetMode="External"/><Relationship Id="rId60" Type="http://purl.oclc.org/ooxml/officeDocument/relationships/hyperlink" Target="https://community.secop.gov.co/Public/Tendering/OpportunityDetail/Index?noticeUID=CO1.NTC.4025543&amp;isFromPublicArea=True&amp;isModal=False" TargetMode="External"/><Relationship Id="rId81" Type="http://purl.oclc.org/ooxml/officeDocument/relationships/hyperlink" Target="https://community.secop.gov.co/Public/Tendering/OpportunityDetail/Index?noticeUID=CO1.NTC.4169593&amp;isFromPublicArea=True&amp;isModal=False" TargetMode="External"/><Relationship Id="rId135" Type="http://purl.oclc.org/ooxml/officeDocument/relationships/hyperlink" Target="https://community.secop.gov.co/Public/Tendering/OpportunityDetail/Index?noticeUID=CO1.NTC.4552695&amp;isFromPublicArea=True&amp;isModal=False" TargetMode="External"/><Relationship Id="rId156" Type="http://purl.oclc.org/ooxml/officeDocument/relationships/hyperlink" Target="https://community.secop.gov.co/Public/Tendering/OpportunityDetail/Index?noticeUID=CO1.NTC.4645878&amp;isFromPublicArea=True&amp;isModal=False" TargetMode="External"/><Relationship Id="rId177" Type="http://purl.oclc.org/ooxml/officeDocument/relationships/hyperlink" Target="https://colombiacompra.gov.co/tienda-virtual-del-estado-colombiano/ordenes-compra/116176" TargetMode="External"/></Relationships>
</file>

<file path=xl/worksheets/_rels/sheet3.xml.rels><?xml version="1.0" encoding="UTF-8" standalone="yes"?>
<Relationships xmlns="http://schemas.openxmlformats.org/package/2006/relationships"><Relationship Id="rId1" Type="http://purl.oclc.org/ooxml/officeDocument/relationships/drawing" Target="../drawings/drawing2.xml"/></Relationships>
</file>

<file path=xl/worksheets/sheet1.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CT265"/>
  <sheetViews>
    <sheetView tabSelected="1" topLeftCell="AK259" zoomScaleNormal="100" workbookViewId="0">
      <selection activeCell="M12" sqref="M12:AN264"/>
    </sheetView>
  </sheetViews>
  <sheetFormatPr baseColWidth="10" defaultColWidth="11.42578125" defaultRowHeight="27.95" customHeight="1" x14ac:dyDescent="0.25"/>
  <cols>
    <col min="1" max="1" width="30" style="55" bestFit="1" customWidth="1"/>
    <col min="2" max="2" width="10" style="55" hidden="1" customWidth="1"/>
    <col min="3" max="3" width="20.42578125" style="55" customWidth="1"/>
    <col min="4" max="4" width="31.28515625" style="55" customWidth="1"/>
    <col min="5" max="5" width="43.28515625" style="54" customWidth="1"/>
    <col min="6" max="6" width="27.85546875" style="55" customWidth="1"/>
    <col min="7" max="7" width="53.140625" style="55" customWidth="1"/>
    <col min="8" max="8" width="53" style="55" customWidth="1"/>
    <col min="9" max="9" width="14.42578125" style="55" customWidth="1"/>
    <col min="10" max="10" width="35.42578125" style="55" customWidth="1"/>
    <col min="11" max="11" width="12.28515625" style="55" customWidth="1"/>
    <col min="12" max="12" width="45.5703125" style="55" customWidth="1"/>
    <col min="13" max="13" width="38.42578125" style="55" customWidth="1"/>
    <col min="14" max="14" width="22.85546875" style="55" customWidth="1"/>
    <col min="15" max="15" width="20.140625" style="70" customWidth="1"/>
    <col min="16" max="16" width="25.140625" style="55" customWidth="1"/>
    <col min="17" max="17" width="36.28515625" style="55" customWidth="1"/>
    <col min="18" max="18" width="15.140625" style="55" customWidth="1"/>
    <col min="19" max="19" width="24.42578125" style="55" hidden="1" customWidth="1"/>
    <col min="20" max="20" width="30.140625" style="55" hidden="1" customWidth="1"/>
    <col min="21" max="21" width="20.7109375" style="55" hidden="1" customWidth="1"/>
    <col min="22" max="22" width="20.7109375" style="69" customWidth="1"/>
    <col min="23" max="23" width="20.7109375" style="106" customWidth="1"/>
    <col min="24" max="24" width="20.7109375" style="69" customWidth="1"/>
    <col min="25" max="25" width="15.42578125" style="55" customWidth="1"/>
    <col min="26" max="26" width="20.140625" style="102" bestFit="1" customWidth="1"/>
    <col min="27" max="27" width="16" style="92" customWidth="1"/>
    <col min="28" max="28" width="18.5703125" style="92" bestFit="1" customWidth="1"/>
    <col min="29" max="29" width="15.42578125" style="65" customWidth="1"/>
    <col min="30" max="30" width="13.7109375" style="65" customWidth="1"/>
    <col min="31" max="31" width="15.28515625" style="65" customWidth="1"/>
    <col min="32" max="32" width="14.42578125" style="55" customWidth="1"/>
    <col min="33" max="33" width="16.28515625" style="55" customWidth="1"/>
    <col min="34" max="34" width="13.28515625" style="55" customWidth="1"/>
    <col min="35" max="35" width="19" style="55" customWidth="1"/>
    <col min="36" max="36" width="23" style="55" customWidth="1"/>
    <col min="37" max="37" width="12.28515625" style="65" customWidth="1"/>
    <col min="38" max="38" width="13.85546875" style="93" customWidth="1"/>
    <col min="39" max="39" width="22.140625" style="55" customWidth="1"/>
    <col min="40" max="40" width="24" style="94" customWidth="1"/>
    <col min="41" max="16384" width="11.42578125" style="91"/>
  </cols>
  <sheetData>
    <row r="1" spans="1:41" s="185" customFormat="1" ht="15.95" customHeight="1" x14ac:dyDescent="0.25">
      <c r="A1" s="176"/>
      <c r="B1" s="176"/>
      <c r="C1" s="176"/>
      <c r="D1" s="176"/>
      <c r="E1" s="177"/>
      <c r="F1" s="177"/>
      <c r="G1" s="176"/>
      <c r="H1" s="176"/>
      <c r="I1" s="176"/>
      <c r="J1" s="176"/>
      <c r="K1" s="176"/>
      <c r="L1" s="176"/>
      <c r="M1" s="176"/>
      <c r="N1" s="176"/>
      <c r="O1" s="176"/>
      <c r="P1" s="176"/>
      <c r="Q1" s="176"/>
      <c r="R1" s="176"/>
      <c r="S1" s="176"/>
      <c r="T1" s="176"/>
      <c r="U1" s="176"/>
      <c r="V1" s="178"/>
      <c r="W1" s="179"/>
      <c r="X1" s="178"/>
      <c r="Y1" s="176"/>
      <c r="Z1" s="180"/>
      <c r="AA1" s="181"/>
      <c r="AB1" s="181"/>
      <c r="AC1" s="182"/>
      <c r="AD1" s="182"/>
      <c r="AE1" s="182"/>
      <c r="AF1" s="176"/>
      <c r="AG1" s="176"/>
      <c r="AH1" s="176"/>
      <c r="AI1" s="176"/>
      <c r="AJ1" s="176"/>
      <c r="AK1" s="182"/>
      <c r="AL1" s="183"/>
      <c r="AM1" s="176"/>
      <c r="AN1" s="184"/>
    </row>
    <row r="2" spans="1:41" s="185" customFormat="1" ht="15.95" customHeight="1" x14ac:dyDescent="0.25">
      <c r="A2" s="216" t="s">
        <v>0</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184"/>
    </row>
    <row r="3" spans="1:41" s="185" customFormat="1" ht="15.95" customHeight="1" x14ac:dyDescent="0.25">
      <c r="A3" s="216" t="s">
        <v>1</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184"/>
    </row>
    <row r="4" spans="1:41" s="185" customFormat="1" ht="15.95" customHeight="1" x14ac:dyDescent="0.25">
      <c r="A4" s="186"/>
      <c r="B4" s="186"/>
      <c r="C4" s="186"/>
      <c r="D4" s="186"/>
      <c r="E4" s="186"/>
      <c r="F4" s="186"/>
      <c r="G4" s="186"/>
      <c r="H4" s="186"/>
      <c r="I4" s="186"/>
      <c r="J4" s="186"/>
      <c r="K4" s="186"/>
      <c r="L4" s="186"/>
      <c r="M4" s="186"/>
      <c r="N4" s="186"/>
      <c r="O4" s="186"/>
      <c r="P4" s="186"/>
      <c r="Q4" s="186"/>
      <c r="R4" s="186"/>
      <c r="S4" s="186"/>
      <c r="T4" s="186"/>
      <c r="U4" s="186"/>
      <c r="V4" s="187"/>
      <c r="W4" s="188"/>
      <c r="X4" s="187"/>
      <c r="Y4" s="186"/>
      <c r="Z4" s="189"/>
      <c r="AA4" s="190"/>
      <c r="AB4" s="190"/>
      <c r="AC4" s="191"/>
      <c r="AD4" s="191"/>
      <c r="AE4" s="191"/>
      <c r="AF4" s="186"/>
      <c r="AG4" s="186"/>
      <c r="AH4" s="186"/>
      <c r="AI4" s="192"/>
      <c r="AJ4" s="192"/>
      <c r="AK4" s="193"/>
      <c r="AL4" s="194"/>
      <c r="AM4" s="194"/>
      <c r="AN4" s="194"/>
    </row>
    <row r="5" spans="1:41" s="185" customFormat="1" ht="15.95" customHeight="1" x14ac:dyDescent="0.25">
      <c r="A5" s="210" t="s">
        <v>2</v>
      </c>
      <c r="B5" s="210"/>
      <c r="C5" s="210"/>
      <c r="D5" s="210"/>
      <c r="E5" s="140" t="s">
        <v>860</v>
      </c>
      <c r="F5" s="192"/>
      <c r="G5" s="192"/>
      <c r="H5" s="119" t="s">
        <v>3</v>
      </c>
      <c r="I5" s="217"/>
      <c r="J5" s="217"/>
      <c r="K5" s="217"/>
      <c r="L5" s="186"/>
      <c r="M5" s="195"/>
      <c r="N5" s="192"/>
      <c r="O5" s="186"/>
      <c r="P5" s="186"/>
      <c r="Q5" s="196"/>
      <c r="R5" s="196"/>
      <c r="S5" s="196"/>
      <c r="T5" s="196"/>
      <c r="U5" s="196"/>
      <c r="V5" s="197"/>
      <c r="W5" s="198"/>
      <c r="X5" s="197"/>
      <c r="Y5" s="186"/>
      <c r="Z5" s="189"/>
      <c r="AA5" s="186"/>
      <c r="AB5" s="186"/>
      <c r="AC5" s="186"/>
      <c r="AD5" s="186"/>
      <c r="AE5" s="186"/>
      <c r="AF5" s="186"/>
      <c r="AG5" s="186"/>
      <c r="AH5" s="186"/>
      <c r="AI5" s="186"/>
      <c r="AJ5" s="186"/>
      <c r="AK5" s="186"/>
      <c r="AL5" s="186"/>
      <c r="AM5" s="186"/>
      <c r="AN5" s="184"/>
    </row>
    <row r="6" spans="1:41" s="185" customFormat="1" ht="15.95" customHeight="1" x14ac:dyDescent="0.25">
      <c r="A6" s="216" t="s">
        <v>4</v>
      </c>
      <c r="B6" s="216"/>
      <c r="C6" s="216"/>
      <c r="D6" s="216"/>
      <c r="E6" s="141">
        <v>50948861000</v>
      </c>
      <c r="F6" s="192"/>
      <c r="G6" s="199"/>
      <c r="H6" s="119" t="s">
        <v>5</v>
      </c>
      <c r="I6" s="218">
        <v>4351297000</v>
      </c>
      <c r="J6" s="218"/>
      <c r="K6" s="218"/>
      <c r="L6" s="200"/>
      <c r="M6" s="200"/>
      <c r="N6" s="192"/>
      <c r="O6" s="192"/>
      <c r="P6" s="192"/>
      <c r="Q6" s="196"/>
      <c r="R6" s="196"/>
      <c r="S6" s="196"/>
      <c r="T6" s="196"/>
      <c r="U6" s="196"/>
      <c r="V6" s="197"/>
      <c r="W6" s="198"/>
      <c r="X6" s="178"/>
      <c r="Y6" s="176"/>
      <c r="Z6" s="201"/>
      <c r="AA6" s="202"/>
      <c r="AB6" s="202"/>
      <c r="AC6" s="203"/>
      <c r="AD6" s="203"/>
      <c r="AE6" s="182"/>
      <c r="AF6" s="176"/>
      <c r="AG6" s="176"/>
      <c r="AH6" s="176"/>
      <c r="AI6" s="210" t="s">
        <v>6</v>
      </c>
      <c r="AJ6" s="210"/>
      <c r="AK6" s="214" t="s">
        <v>861</v>
      </c>
      <c r="AL6" s="214"/>
      <c r="AM6" s="214"/>
      <c r="AN6" s="214"/>
    </row>
    <row r="7" spans="1:41" s="185" customFormat="1" ht="15.95" customHeight="1" x14ac:dyDescent="0.25">
      <c r="A7" s="216" t="s">
        <v>7</v>
      </c>
      <c r="B7" s="216"/>
      <c r="C7" s="216"/>
      <c r="D7" s="216"/>
      <c r="E7" s="141">
        <v>50948861000</v>
      </c>
      <c r="F7" s="192"/>
      <c r="G7" s="200"/>
      <c r="H7" s="119" t="s">
        <v>8</v>
      </c>
      <c r="I7" s="218">
        <v>4351297000</v>
      </c>
      <c r="J7" s="218"/>
      <c r="K7" s="218"/>
      <c r="L7" s="200"/>
      <c r="M7" s="200"/>
      <c r="N7" s="192"/>
      <c r="O7" s="192"/>
      <c r="P7" s="192"/>
      <c r="Q7" s="196"/>
      <c r="R7" s="196"/>
      <c r="S7" s="196"/>
      <c r="T7" s="196"/>
      <c r="U7" s="196"/>
      <c r="V7" s="197"/>
      <c r="W7" s="198"/>
      <c r="X7" s="178"/>
      <c r="Y7" s="176"/>
      <c r="Z7" s="201"/>
      <c r="AA7" s="202"/>
      <c r="AB7" s="202"/>
      <c r="AC7" s="203"/>
      <c r="AD7" s="203"/>
      <c r="AE7" s="182"/>
      <c r="AF7" s="176"/>
      <c r="AG7" s="176"/>
      <c r="AH7" s="176"/>
      <c r="AI7" s="210" t="s">
        <v>9</v>
      </c>
      <c r="AJ7" s="210"/>
      <c r="AK7" s="214" t="s">
        <v>862</v>
      </c>
      <c r="AL7" s="214"/>
      <c r="AM7" s="214"/>
      <c r="AN7" s="214"/>
    </row>
    <row r="8" spans="1:41" s="185" customFormat="1" ht="15.95" customHeight="1" x14ac:dyDescent="0.25">
      <c r="A8" s="192"/>
      <c r="B8" s="192"/>
      <c r="C8" s="192"/>
      <c r="D8" s="192"/>
      <c r="E8" s="192"/>
      <c r="F8" s="192"/>
      <c r="G8" s="192"/>
      <c r="H8" s="192"/>
      <c r="I8" s="192"/>
      <c r="J8" s="192"/>
      <c r="K8" s="192"/>
      <c r="L8" s="192"/>
      <c r="M8" s="192"/>
      <c r="N8" s="192"/>
      <c r="O8" s="192"/>
      <c r="P8" s="192"/>
      <c r="Q8" s="196"/>
      <c r="R8" s="196"/>
      <c r="S8" s="196"/>
      <c r="T8" s="196"/>
      <c r="U8" s="196"/>
      <c r="V8" s="197"/>
      <c r="W8" s="198"/>
      <c r="X8" s="178"/>
      <c r="Y8" s="176"/>
      <c r="Z8" s="201"/>
      <c r="AA8" s="202"/>
      <c r="AB8" s="204"/>
      <c r="AC8" s="205"/>
      <c r="AD8" s="205"/>
      <c r="AE8" s="182"/>
      <c r="AF8" s="176"/>
      <c r="AG8" s="176"/>
      <c r="AH8" s="176"/>
      <c r="AI8" s="210" t="s">
        <v>10</v>
      </c>
      <c r="AJ8" s="210"/>
      <c r="AK8" s="214" t="s">
        <v>863</v>
      </c>
      <c r="AL8" s="214"/>
      <c r="AM8" s="214"/>
      <c r="AN8" s="214"/>
    </row>
    <row r="9" spans="1:41" s="175" customFormat="1" ht="15.95" customHeight="1" x14ac:dyDescent="0.25">
      <c r="A9" s="161"/>
      <c r="B9" s="161"/>
      <c r="C9" s="162"/>
      <c r="D9" s="161"/>
      <c r="E9" s="161"/>
      <c r="F9" s="161"/>
      <c r="G9" s="161"/>
      <c r="H9" s="163"/>
      <c r="I9" s="164"/>
      <c r="J9" s="164"/>
      <c r="K9" s="165"/>
      <c r="L9" s="165"/>
      <c r="M9" s="165"/>
      <c r="N9" s="165"/>
      <c r="O9" s="165"/>
      <c r="P9" s="165"/>
      <c r="Q9" s="166"/>
      <c r="R9" s="166"/>
      <c r="S9" s="166"/>
      <c r="T9" s="166"/>
      <c r="U9" s="166"/>
      <c r="V9" s="167"/>
      <c r="W9" s="168"/>
      <c r="X9" s="169"/>
      <c r="Y9" s="170"/>
      <c r="Z9" s="171"/>
      <c r="AA9" s="172"/>
      <c r="AB9" s="172"/>
      <c r="AC9" s="173"/>
      <c r="AD9" s="173"/>
      <c r="AE9" s="174"/>
      <c r="AF9" s="170"/>
      <c r="AG9" s="170"/>
      <c r="AH9" s="206"/>
      <c r="AI9" s="210" t="s">
        <v>11</v>
      </c>
      <c r="AJ9" s="210"/>
      <c r="AK9" s="215" t="s">
        <v>864</v>
      </c>
      <c r="AL9" s="215"/>
      <c r="AM9" s="215"/>
      <c r="AN9" s="215"/>
      <c r="AO9" s="207"/>
    </row>
    <row r="10" spans="1:41" ht="25.5" x14ac:dyDescent="0.25">
      <c r="A10" s="209" t="s">
        <v>12</v>
      </c>
      <c r="B10" s="209"/>
      <c r="C10" s="209"/>
      <c r="D10" s="209"/>
      <c r="E10" s="209"/>
      <c r="F10" s="209"/>
      <c r="G10" s="209"/>
      <c r="H10" s="209"/>
      <c r="I10" s="209"/>
      <c r="J10" s="209"/>
      <c r="K10" s="209"/>
      <c r="L10" s="209"/>
      <c r="M10" s="209"/>
      <c r="N10" s="209"/>
      <c r="O10" s="209"/>
      <c r="P10" s="209"/>
      <c r="Q10" s="209"/>
      <c r="R10" s="209"/>
      <c r="S10" s="209"/>
      <c r="T10" s="209"/>
      <c r="U10" s="209"/>
      <c r="V10" s="213" t="s">
        <v>13</v>
      </c>
      <c r="W10" s="213"/>
      <c r="X10" s="213"/>
      <c r="Y10" s="213"/>
      <c r="Z10" s="213"/>
      <c r="AA10" s="213"/>
      <c r="AB10" s="213"/>
      <c r="AC10" s="211" t="s">
        <v>14</v>
      </c>
      <c r="AD10" s="211"/>
      <c r="AE10" s="211"/>
      <c r="AF10" s="211"/>
      <c r="AG10" s="211"/>
      <c r="AH10" s="211"/>
      <c r="AI10" s="212" t="s">
        <v>15</v>
      </c>
      <c r="AJ10" s="212"/>
      <c r="AK10" s="212"/>
      <c r="AL10" s="212"/>
      <c r="AM10" s="58" t="s">
        <v>16</v>
      </c>
      <c r="AN10" s="59" t="s">
        <v>17</v>
      </c>
    </row>
    <row r="11" spans="1:41" ht="15" x14ac:dyDescent="0.25">
      <c r="A11" s="66">
        <v>1</v>
      </c>
      <c r="B11" s="66">
        <v>2</v>
      </c>
      <c r="C11" s="208">
        <v>3</v>
      </c>
      <c r="D11" s="208"/>
      <c r="E11" s="66">
        <v>4</v>
      </c>
      <c r="F11" s="67">
        <v>5</v>
      </c>
      <c r="G11" s="67">
        <v>6</v>
      </c>
      <c r="H11" s="53">
        <v>7</v>
      </c>
      <c r="I11" s="208">
        <v>8</v>
      </c>
      <c r="J11" s="208"/>
      <c r="K11" s="208"/>
      <c r="L11" s="208"/>
      <c r="M11" s="208"/>
      <c r="N11" s="53">
        <v>9</v>
      </c>
      <c r="O11" s="66">
        <v>10</v>
      </c>
      <c r="P11" s="208">
        <v>11</v>
      </c>
      <c r="Q11" s="208"/>
      <c r="R11" s="208"/>
      <c r="S11" s="208"/>
      <c r="T11" s="208"/>
      <c r="U11" s="208"/>
      <c r="V11" s="68">
        <v>12</v>
      </c>
      <c r="W11" s="103">
        <v>13</v>
      </c>
      <c r="X11" s="68">
        <v>14</v>
      </c>
      <c r="Y11" s="68">
        <v>15</v>
      </c>
      <c r="Z11" s="98">
        <v>16</v>
      </c>
      <c r="AA11" s="68">
        <v>17</v>
      </c>
      <c r="AB11" s="68">
        <v>18</v>
      </c>
      <c r="AC11" s="60">
        <v>19</v>
      </c>
      <c r="AD11" s="60">
        <v>20</v>
      </c>
      <c r="AE11" s="60">
        <v>21</v>
      </c>
      <c r="AF11" s="60">
        <v>22</v>
      </c>
      <c r="AG11" s="60">
        <v>23</v>
      </c>
      <c r="AH11" s="60">
        <v>24</v>
      </c>
      <c r="AI11" s="61">
        <v>25</v>
      </c>
      <c r="AJ11" s="61">
        <v>26</v>
      </c>
      <c r="AK11" s="61">
        <v>27</v>
      </c>
      <c r="AL11" s="61">
        <v>28</v>
      </c>
      <c r="AM11" s="62">
        <v>29</v>
      </c>
      <c r="AN11" s="63">
        <v>30</v>
      </c>
    </row>
    <row r="12" spans="1:41" ht="60.75" customHeight="1" x14ac:dyDescent="0.25">
      <c r="A12" s="53" t="s">
        <v>18</v>
      </c>
      <c r="B12" s="53" t="s">
        <v>19</v>
      </c>
      <c r="C12" s="53" t="s">
        <v>20</v>
      </c>
      <c r="D12" s="53" t="s">
        <v>21</v>
      </c>
      <c r="E12" s="53" t="s">
        <v>22</v>
      </c>
      <c r="F12" s="53" t="s">
        <v>23</v>
      </c>
      <c r="G12" s="53" t="s">
        <v>24</v>
      </c>
      <c r="H12" s="53" t="s">
        <v>25</v>
      </c>
      <c r="I12" s="53" t="s">
        <v>26</v>
      </c>
      <c r="J12" s="53" t="s">
        <v>27</v>
      </c>
      <c r="K12" s="53" t="s">
        <v>28</v>
      </c>
      <c r="L12" s="53" t="s">
        <v>29</v>
      </c>
      <c r="M12" s="53" t="s">
        <v>30</v>
      </c>
      <c r="N12" s="53" t="s">
        <v>31</v>
      </c>
      <c r="O12" s="53" t="s">
        <v>32</v>
      </c>
      <c r="P12" s="53" t="s">
        <v>33</v>
      </c>
      <c r="Q12" s="53" t="s">
        <v>34</v>
      </c>
      <c r="R12" s="53" t="s">
        <v>35</v>
      </c>
      <c r="S12" s="53" t="s">
        <v>36</v>
      </c>
      <c r="T12" s="53" t="s">
        <v>37</v>
      </c>
      <c r="U12" s="53" t="s">
        <v>38</v>
      </c>
      <c r="V12" s="56" t="s">
        <v>39</v>
      </c>
      <c r="W12" s="104" t="s">
        <v>40</v>
      </c>
      <c r="X12" s="56" t="s">
        <v>41</v>
      </c>
      <c r="Y12" s="52" t="s">
        <v>42</v>
      </c>
      <c r="Z12" s="99" t="s">
        <v>43</v>
      </c>
      <c r="AA12" s="51" t="s">
        <v>44</v>
      </c>
      <c r="AB12" s="51" t="s">
        <v>45</v>
      </c>
      <c r="AC12" s="48" t="s">
        <v>46</v>
      </c>
      <c r="AD12" s="48" t="s">
        <v>47</v>
      </c>
      <c r="AE12" s="48" t="s">
        <v>48</v>
      </c>
      <c r="AF12" s="49" t="s">
        <v>49</v>
      </c>
      <c r="AG12" s="50" t="s">
        <v>50</v>
      </c>
      <c r="AH12" s="49" t="s">
        <v>51</v>
      </c>
      <c r="AI12" s="45" t="s">
        <v>52</v>
      </c>
      <c r="AJ12" s="45" t="s">
        <v>53</v>
      </c>
      <c r="AK12" s="46" t="s">
        <v>54</v>
      </c>
      <c r="AL12" s="47" t="s">
        <v>55</v>
      </c>
      <c r="AM12" s="64" t="s">
        <v>56</v>
      </c>
      <c r="AN12" s="44" t="s">
        <v>57</v>
      </c>
    </row>
    <row r="13" spans="1:41" ht="15" x14ac:dyDescent="0.25">
      <c r="A13" s="72" t="s">
        <v>65</v>
      </c>
      <c r="B13" s="54">
        <v>2023</v>
      </c>
      <c r="C13" s="72" t="s">
        <v>66</v>
      </c>
      <c r="D13" s="73" t="s">
        <v>67</v>
      </c>
      <c r="E13" s="54" t="s">
        <v>68</v>
      </c>
      <c r="F13" s="54" t="s">
        <v>59</v>
      </c>
      <c r="G13" s="54" t="s">
        <v>60</v>
      </c>
      <c r="H13" s="123" t="s">
        <v>549</v>
      </c>
      <c r="I13" s="74" t="s">
        <v>61</v>
      </c>
      <c r="J13" s="55" t="s">
        <v>62</v>
      </c>
      <c r="K13" s="54">
        <v>57</v>
      </c>
      <c r="L13" s="55" t="str">
        <f>IF(ISERROR(VLOOKUP(K13,Proposito_programa!$C$2:$E$59,2,FALSE))," ",VLOOKUP(K13,Proposito_programa!$C$2:$E$59,2,FALSE))</f>
        <v>Gestión pública local</v>
      </c>
      <c r="M13" s="55" t="str">
        <f>IF(ISERROR(VLOOKUP(K13,Proposito_programa!$C$2:$E$59,3,FALSE))," ",VLOOKUP(K13,Proposito_programa!$C$2:$E$59,3,FALSE))</f>
        <v>Propósito 5: Construir Bogotá - Región con gobierno abierto, transparente y ciudadanía consciente</v>
      </c>
      <c r="N13" s="89" t="s">
        <v>837</v>
      </c>
      <c r="O13" s="54">
        <v>0</v>
      </c>
      <c r="P13" s="54">
        <v>9147584</v>
      </c>
      <c r="Q13" s="54" t="s">
        <v>653</v>
      </c>
      <c r="R13" s="55" t="s">
        <v>63</v>
      </c>
      <c r="S13" s="75"/>
      <c r="T13" s="76"/>
      <c r="U13" s="77"/>
      <c r="V13" s="57"/>
      <c r="W13" s="105">
        <v>44000000</v>
      </c>
      <c r="X13" s="78"/>
      <c r="Y13" s="55">
        <f>AG13</f>
        <v>1</v>
      </c>
      <c r="Z13" s="100">
        <v>22000000</v>
      </c>
      <c r="AA13" s="80">
        <f t="shared" ref="AA13:AA75" si="0">+W13+X13+Z13</f>
        <v>66000000</v>
      </c>
      <c r="AB13" s="80">
        <f t="shared" ref="AB13:AB76" si="1">+X13+Y13+AA13</f>
        <v>66000001</v>
      </c>
      <c r="AC13" s="65" t="d">
        <v>2023-01-25</v>
      </c>
      <c r="AD13" s="65" t="s">
        <v>815</v>
      </c>
      <c r="AE13" s="65" t="d">
        <v>2024-01-25</v>
      </c>
      <c r="AF13" s="55">
        <v>240</v>
      </c>
      <c r="AG13" s="55">
        <v>1</v>
      </c>
      <c r="AH13" s="55">
        <v>120</v>
      </c>
      <c r="AL13" s="81"/>
      <c r="AM13" s="72" t="s">
        <v>527</v>
      </c>
      <c r="AN13" s="82">
        <f>IF(ISERROR(AB13/AA13),"-",(AB13/AA13))</f>
        <v>1.0000000151515152</v>
      </c>
    </row>
    <row r="14" spans="1:41" ht="15" x14ac:dyDescent="0.25">
      <c r="A14" s="83" t="s">
        <v>69</v>
      </c>
      <c r="B14" s="54">
        <v>2023</v>
      </c>
      <c r="C14" s="83" t="s">
        <v>70</v>
      </c>
      <c r="D14" s="73" t="s">
        <v>71</v>
      </c>
      <c r="E14" s="54" t="s">
        <v>68</v>
      </c>
      <c r="F14" s="54" t="s">
        <v>59</v>
      </c>
      <c r="G14" s="54" t="s">
        <v>60</v>
      </c>
      <c r="H14" s="124" t="s">
        <v>550</v>
      </c>
      <c r="I14" s="74" t="s">
        <v>61</v>
      </c>
      <c r="J14" s="55" t="s">
        <v>62</v>
      </c>
      <c r="K14" s="54">
        <v>57</v>
      </c>
      <c r="L14" s="55" t="str">
        <f>IF(ISERROR(VLOOKUP(K14,Proposito_programa!$C$2:$E$59,2,FALSE))," ",VLOOKUP(K14,Proposito_programa!$C$2:$E$59,2,FALSE))</f>
        <v>Gestión pública local</v>
      </c>
      <c r="M14" s="55" t="str">
        <f>IF(ISERROR(VLOOKUP(K14,Proposito_programa!$C$2:$E$59,3,FALSE))," ",VLOOKUP(K14,Proposito_programa!$C$2:$E$59,3,FALSE))</f>
        <v>Propósito 5: Construir Bogotá - Región con gobierno abierto, transparente y ciudadanía consciente</v>
      </c>
      <c r="N14" s="89" t="s">
        <v>837</v>
      </c>
      <c r="O14" s="54">
        <v>0</v>
      </c>
      <c r="P14" s="54">
        <v>1140872699</v>
      </c>
      <c r="Q14" s="54" t="s">
        <v>654</v>
      </c>
      <c r="R14" s="55" t="s">
        <v>63</v>
      </c>
      <c r="S14" s="75"/>
      <c r="T14" s="76"/>
      <c r="U14" s="77"/>
      <c r="V14" s="57"/>
      <c r="W14" s="105">
        <v>88000000</v>
      </c>
      <c r="X14" s="78"/>
      <c r="Y14" s="55">
        <v>0</v>
      </c>
      <c r="Z14" s="100"/>
      <c r="AA14" s="80">
        <f t="shared" si="0"/>
        <v>88000000</v>
      </c>
      <c r="AB14" s="80">
        <f t="shared" si="1"/>
        <v>88000000</v>
      </c>
      <c r="AC14" s="65" t="d">
        <v>2023-01-25</v>
      </c>
      <c r="AD14" s="65" t="s">
        <v>815</v>
      </c>
      <c r="AE14" s="65" t="d">
        <v>2023-12-25</v>
      </c>
      <c r="AF14" s="55">
        <v>330</v>
      </c>
      <c r="AL14" s="81"/>
      <c r="AM14" s="72" t="s">
        <v>527</v>
      </c>
      <c r="AN14" s="82">
        <f t="shared" ref="AN14:AN75" si="2">IF(ISERROR(AB14/AA14),"-",(AB14/AA14))</f>
        <v>1</v>
      </c>
    </row>
    <row r="15" spans="1:41" ht="15" x14ac:dyDescent="0.25">
      <c r="A15" s="83" t="s">
        <v>72</v>
      </c>
      <c r="B15" s="54">
        <v>2023</v>
      </c>
      <c r="C15" s="83" t="s">
        <v>73</v>
      </c>
      <c r="D15" s="73" t="s">
        <v>74</v>
      </c>
      <c r="E15" s="54" t="s">
        <v>68</v>
      </c>
      <c r="F15" s="54" t="s">
        <v>59</v>
      </c>
      <c r="G15" s="54" t="s">
        <v>60</v>
      </c>
      <c r="H15" s="123" t="s">
        <v>551</v>
      </c>
      <c r="I15" s="74" t="s">
        <v>61</v>
      </c>
      <c r="J15" s="55" t="s">
        <v>62</v>
      </c>
      <c r="K15" s="54">
        <v>57</v>
      </c>
      <c r="L15" s="55" t="str">
        <f>IF(ISERROR(VLOOKUP(K15,Proposito_programa!$C$2:$E$59,2,FALSE))," ",VLOOKUP(K15,Proposito_programa!$C$2:$E$59,2,FALSE))</f>
        <v>Gestión pública local</v>
      </c>
      <c r="M15" s="55" t="str">
        <f>IF(ISERROR(VLOOKUP(K15,Proposito_programa!$C$2:$E$59,3,FALSE))," ",VLOOKUP(K15,Proposito_programa!$C$2:$E$59,3,FALSE))</f>
        <v>Propósito 5: Construir Bogotá - Región con gobierno abierto, transparente y ciudadanía consciente</v>
      </c>
      <c r="N15" s="89" t="s">
        <v>837</v>
      </c>
      <c r="O15" s="54">
        <v>0</v>
      </c>
      <c r="P15" s="54">
        <v>1047413222</v>
      </c>
      <c r="Q15" s="54" t="s">
        <v>859</v>
      </c>
      <c r="R15" s="55" t="s">
        <v>63</v>
      </c>
      <c r="S15" s="75"/>
      <c r="T15" s="76"/>
      <c r="U15" s="77"/>
      <c r="V15" s="57"/>
      <c r="W15" s="105">
        <v>17000000</v>
      </c>
      <c r="X15" s="78"/>
      <c r="Y15" s="55">
        <f t="shared" ref="Y15:Y77" si="3">AG15</f>
        <v>0</v>
      </c>
      <c r="Z15" s="100"/>
      <c r="AA15" s="80">
        <f t="shared" si="0"/>
        <v>17000000</v>
      </c>
      <c r="AB15" s="80">
        <f t="shared" si="1"/>
        <v>17000000</v>
      </c>
      <c r="AC15" s="65" t="d">
        <v>2023-01-25</v>
      </c>
      <c r="AD15" s="65" t="s">
        <v>815</v>
      </c>
      <c r="AE15" s="65" t="d">
        <v>2023-03-25</v>
      </c>
      <c r="AF15" s="55">
        <v>60</v>
      </c>
      <c r="AL15" s="81"/>
      <c r="AM15" s="72" t="s">
        <v>527</v>
      </c>
      <c r="AN15" s="82">
        <f t="shared" si="2"/>
        <v>1</v>
      </c>
    </row>
    <row r="16" spans="1:41" ht="15" x14ac:dyDescent="0.25">
      <c r="A16" s="83" t="s">
        <v>75</v>
      </c>
      <c r="B16" s="54">
        <v>2023</v>
      </c>
      <c r="C16" s="83" t="s">
        <v>76</v>
      </c>
      <c r="D16" s="73" t="s">
        <v>77</v>
      </c>
      <c r="E16" s="54" t="s">
        <v>68</v>
      </c>
      <c r="F16" s="54" t="s">
        <v>59</v>
      </c>
      <c r="G16" s="54" t="s">
        <v>60</v>
      </c>
      <c r="H16" s="125" t="s">
        <v>552</v>
      </c>
      <c r="I16" s="74" t="s">
        <v>61</v>
      </c>
      <c r="J16" s="55" t="s">
        <v>62</v>
      </c>
      <c r="K16" s="54">
        <v>57</v>
      </c>
      <c r="L16" s="55" t="str">
        <f>IF(ISERROR(VLOOKUP(K16,Proposito_programa!$C$2:$E$59,2,FALSE))," ",VLOOKUP(K16,Proposito_programa!$C$2:$E$59,2,FALSE))</f>
        <v>Gestión pública local</v>
      </c>
      <c r="M16" s="55" t="str">
        <f>IF(ISERROR(VLOOKUP(K16,Proposito_programa!$C$2:$E$59,3,FALSE))," ",VLOOKUP(K16,Proposito_programa!$C$2:$E$59,3,FALSE))</f>
        <v>Propósito 5: Construir Bogotá - Región con gobierno abierto, transparente y ciudadanía consciente</v>
      </c>
      <c r="N16" s="113" t="s">
        <v>837</v>
      </c>
      <c r="O16" s="54">
        <v>0</v>
      </c>
      <c r="P16" s="54">
        <v>1032418847</v>
      </c>
      <c r="Q16" s="54" t="s">
        <v>655</v>
      </c>
      <c r="R16" s="55" t="s">
        <v>63</v>
      </c>
      <c r="S16" s="75"/>
      <c r="T16" s="76"/>
      <c r="U16" s="77"/>
      <c r="V16" s="57"/>
      <c r="W16" s="105">
        <v>89100000</v>
      </c>
      <c r="X16" s="78"/>
      <c r="Y16" s="55">
        <f t="shared" si="3"/>
        <v>0</v>
      </c>
      <c r="Z16" s="100"/>
      <c r="AA16" s="80">
        <f t="shared" si="0"/>
        <v>89100000</v>
      </c>
      <c r="AB16" s="80">
        <f t="shared" si="1"/>
        <v>89100000</v>
      </c>
      <c r="AC16" s="65" t="d">
        <v>2023-01-25</v>
      </c>
      <c r="AD16" s="65" t="s">
        <v>816</v>
      </c>
      <c r="AE16" s="65" t="d">
        <v>2023-12-26</v>
      </c>
      <c r="AF16" s="55">
        <v>330</v>
      </c>
      <c r="AL16" s="81"/>
      <c r="AM16" s="72" t="s">
        <v>527</v>
      </c>
      <c r="AN16" s="82">
        <f t="shared" si="2"/>
        <v>1</v>
      </c>
    </row>
    <row r="17" spans="1:40" ht="15" x14ac:dyDescent="0.25">
      <c r="A17" s="83" t="s">
        <v>78</v>
      </c>
      <c r="B17" s="54">
        <v>2023</v>
      </c>
      <c r="C17" s="83" t="s">
        <v>79</v>
      </c>
      <c r="D17" s="73" t="s">
        <v>80</v>
      </c>
      <c r="E17" s="54" t="s">
        <v>68</v>
      </c>
      <c r="F17" s="54" t="s">
        <v>59</v>
      </c>
      <c r="G17" s="54" t="s">
        <v>60</v>
      </c>
      <c r="H17" s="125" t="s">
        <v>553</v>
      </c>
      <c r="I17" s="74" t="s">
        <v>61</v>
      </c>
      <c r="J17" s="55" t="s">
        <v>62</v>
      </c>
      <c r="K17" s="54">
        <v>57</v>
      </c>
      <c r="L17" s="55" t="str">
        <f>IF(ISERROR(VLOOKUP(K17,Proposito_programa!$C$2:$E$59,2,FALSE))," ",VLOOKUP(K17,Proposito_programa!$C$2:$E$59,2,FALSE))</f>
        <v>Gestión pública local</v>
      </c>
      <c r="M17" s="55" t="str">
        <f>IF(ISERROR(VLOOKUP(K17,Proposito_programa!$C$2:$E$59,3,FALSE))," ",VLOOKUP(K17,Proposito_programa!$C$2:$E$59,3,FALSE))</f>
        <v>Propósito 5: Construir Bogotá - Región con gobierno abierto, transparente y ciudadanía consciente</v>
      </c>
      <c r="N17" s="113" t="s">
        <v>837</v>
      </c>
      <c r="O17" s="54">
        <v>0</v>
      </c>
      <c r="P17" s="54">
        <v>53115231</v>
      </c>
      <c r="Q17" s="54" t="s">
        <v>656</v>
      </c>
      <c r="R17" s="55" t="s">
        <v>63</v>
      </c>
      <c r="S17" s="75"/>
      <c r="T17" s="76"/>
      <c r="U17" s="77"/>
      <c r="V17" s="57"/>
      <c r="W17" s="105">
        <v>36000000</v>
      </c>
      <c r="X17" s="78"/>
      <c r="Y17" s="55">
        <f t="shared" si="3"/>
        <v>1</v>
      </c>
      <c r="Z17" s="100">
        <v>18000000</v>
      </c>
      <c r="AA17" s="80">
        <f t="shared" si="0"/>
        <v>54000000</v>
      </c>
      <c r="AB17" s="80">
        <f t="shared" si="1"/>
        <v>54000001</v>
      </c>
      <c r="AC17" s="65" t="d">
        <v>2023-01-25</v>
      </c>
      <c r="AD17" s="65" t="s">
        <v>815</v>
      </c>
      <c r="AE17" s="65" t="d">
        <v>2023-10-26</v>
      </c>
      <c r="AF17" s="55">
        <v>180</v>
      </c>
      <c r="AG17" s="55">
        <v>1</v>
      </c>
      <c r="AH17" s="55">
        <v>90</v>
      </c>
      <c r="AL17" s="81"/>
      <c r="AM17" s="72" t="s">
        <v>527</v>
      </c>
      <c r="AN17" s="82">
        <f t="shared" si="2"/>
        <v>1.0000000185185185</v>
      </c>
    </row>
    <row r="18" spans="1:40" ht="15" x14ac:dyDescent="0.25">
      <c r="A18" s="83" t="s">
        <v>81</v>
      </c>
      <c r="B18" s="54">
        <v>2023</v>
      </c>
      <c r="C18" s="83" t="s">
        <v>82</v>
      </c>
      <c r="D18" s="73" t="s">
        <v>83</v>
      </c>
      <c r="E18" s="54" t="s">
        <v>68</v>
      </c>
      <c r="F18" s="54" t="s">
        <v>59</v>
      </c>
      <c r="G18" s="54" t="s">
        <v>60</v>
      </c>
      <c r="H18" s="125" t="s">
        <v>554</v>
      </c>
      <c r="I18" s="74" t="s">
        <v>61</v>
      </c>
      <c r="J18" s="55" t="s">
        <v>62</v>
      </c>
      <c r="K18" s="54">
        <v>57</v>
      </c>
      <c r="L18" s="55" t="str">
        <f>IF(ISERROR(VLOOKUP(K18,Proposito_programa!$C$2:$E$59,2,FALSE))," ",VLOOKUP(K18,Proposito_programa!$C$2:$E$59,2,FALSE))</f>
        <v>Gestión pública local</v>
      </c>
      <c r="M18" s="55" t="str">
        <f>IF(ISERROR(VLOOKUP(K18,Proposito_programa!$C$2:$E$59,3,FALSE))," ",VLOOKUP(K18,Proposito_programa!$C$2:$E$59,3,FALSE))</f>
        <v>Propósito 5: Construir Bogotá - Región con gobierno abierto, transparente y ciudadanía consciente</v>
      </c>
      <c r="N18" s="113" t="s">
        <v>838</v>
      </c>
      <c r="O18" s="54">
        <v>0</v>
      </c>
      <c r="P18" s="54">
        <v>1052993997</v>
      </c>
      <c r="Q18" s="54" t="s">
        <v>657</v>
      </c>
      <c r="R18" s="55" t="s">
        <v>63</v>
      </c>
      <c r="S18" s="75"/>
      <c r="T18" s="76"/>
      <c r="U18" s="77"/>
      <c r="V18" s="57"/>
      <c r="W18" s="105">
        <v>55000000</v>
      </c>
      <c r="X18" s="78"/>
      <c r="Y18" s="55">
        <f t="shared" si="3"/>
        <v>1</v>
      </c>
      <c r="Z18" s="100">
        <v>15666667</v>
      </c>
      <c r="AA18" s="80">
        <f t="shared" si="0"/>
        <v>70666667</v>
      </c>
      <c r="AB18" s="80">
        <f t="shared" si="1"/>
        <v>70666668</v>
      </c>
      <c r="AC18" s="65" t="d">
        <v>2023-01-25</v>
      </c>
      <c r="AD18" s="65" t="s">
        <v>816</v>
      </c>
      <c r="AE18" s="65" t="d">
        <v>2024-03-31</v>
      </c>
      <c r="AF18" s="55">
        <v>330</v>
      </c>
      <c r="AG18" s="55">
        <v>1</v>
      </c>
      <c r="AH18" s="55">
        <v>95</v>
      </c>
      <c r="AI18" s="55">
        <v>1026279079</v>
      </c>
      <c r="AJ18" s="55" t="s">
        <v>817</v>
      </c>
      <c r="AK18" s="65" t="d">
        <v>2023-10-11</v>
      </c>
      <c r="AL18" s="80"/>
      <c r="AM18" s="72" t="s">
        <v>527</v>
      </c>
      <c r="AN18" s="82">
        <f t="shared" si="2"/>
        <v>1.0000000141509433</v>
      </c>
    </row>
    <row r="19" spans="1:40" ht="15" x14ac:dyDescent="0.25">
      <c r="A19" s="83" t="s">
        <v>84</v>
      </c>
      <c r="B19" s="54">
        <v>2023</v>
      </c>
      <c r="C19" s="83" t="s">
        <v>85</v>
      </c>
      <c r="D19" s="73" t="s">
        <v>86</v>
      </c>
      <c r="E19" s="54" t="s">
        <v>68</v>
      </c>
      <c r="F19" s="54" t="s">
        <v>59</v>
      </c>
      <c r="G19" s="54" t="s">
        <v>60</v>
      </c>
      <c r="H19" s="125" t="s">
        <v>555</v>
      </c>
      <c r="I19" s="74" t="s">
        <v>61</v>
      </c>
      <c r="J19" s="55" t="s">
        <v>62</v>
      </c>
      <c r="K19" s="54">
        <v>57</v>
      </c>
      <c r="L19" s="55" t="str">
        <f>IF(ISERROR(VLOOKUP(K19,Proposito_programa!$C$2:$E$59,2,FALSE))," ",VLOOKUP(K19,Proposito_programa!$C$2:$E$59,2,FALSE))</f>
        <v>Gestión pública local</v>
      </c>
      <c r="M19" s="55" t="str">
        <f>IF(ISERROR(VLOOKUP(K19,Proposito_programa!$C$2:$E$59,3,FALSE))," ",VLOOKUP(K19,Proposito_programa!$C$2:$E$59,3,FALSE))</f>
        <v>Propósito 5: Construir Bogotá - Región con gobierno abierto, transparente y ciudadanía consciente</v>
      </c>
      <c r="N19" s="113" t="s">
        <v>837</v>
      </c>
      <c r="O19" s="54">
        <v>0</v>
      </c>
      <c r="P19" s="54">
        <v>9140998</v>
      </c>
      <c r="Q19" s="54" t="s">
        <v>658</v>
      </c>
      <c r="R19" s="55" t="s">
        <v>63</v>
      </c>
      <c r="S19" s="75"/>
      <c r="T19" s="76"/>
      <c r="U19" s="77"/>
      <c r="V19" s="57"/>
      <c r="W19" s="105">
        <v>6200000</v>
      </c>
      <c r="X19" s="78"/>
      <c r="Y19" s="55">
        <f t="shared" si="3"/>
        <v>0</v>
      </c>
      <c r="Z19" s="100"/>
      <c r="AA19" s="80">
        <f t="shared" si="0"/>
        <v>6200000</v>
      </c>
      <c r="AB19" s="80">
        <f t="shared" si="1"/>
        <v>6200000</v>
      </c>
      <c r="AC19" s="65" t="d">
        <v>2023-01-26</v>
      </c>
      <c r="AD19" s="65" t="s">
        <v>816</v>
      </c>
      <c r="AE19" s="65" t="d">
        <v>2023-03-26</v>
      </c>
      <c r="AF19" s="55">
        <v>60</v>
      </c>
      <c r="AL19" s="81"/>
      <c r="AM19" s="72" t="s">
        <v>527</v>
      </c>
      <c r="AN19" s="82">
        <f t="shared" si="2"/>
        <v>1</v>
      </c>
    </row>
    <row r="20" spans="1:40" ht="15" x14ac:dyDescent="0.25">
      <c r="A20" s="83" t="s">
        <v>87</v>
      </c>
      <c r="B20" s="54">
        <v>2023</v>
      </c>
      <c r="C20" s="83" t="s">
        <v>88</v>
      </c>
      <c r="D20" s="73" t="s">
        <v>89</v>
      </c>
      <c r="E20" s="54" t="s">
        <v>68</v>
      </c>
      <c r="F20" s="54" t="s">
        <v>59</v>
      </c>
      <c r="G20" s="54" t="s">
        <v>60</v>
      </c>
      <c r="H20" s="125" t="s">
        <v>556</v>
      </c>
      <c r="I20" s="74" t="s">
        <v>61</v>
      </c>
      <c r="J20" s="55" t="s">
        <v>62</v>
      </c>
      <c r="K20" s="54">
        <v>57</v>
      </c>
      <c r="L20" s="55" t="str">
        <f>IF(ISERROR(VLOOKUP(K20,Proposito_programa!$C$2:$E$59,2,FALSE))," ",VLOOKUP(K20,Proposito_programa!$C$2:$E$59,2,FALSE))</f>
        <v>Gestión pública local</v>
      </c>
      <c r="M20" s="55" t="str">
        <f>IF(ISERROR(VLOOKUP(K20,Proposito_programa!$C$2:$E$59,3,FALSE))," ",VLOOKUP(K20,Proposito_programa!$C$2:$E$59,3,FALSE))</f>
        <v>Propósito 5: Construir Bogotá - Región con gobierno abierto, transparente y ciudadanía consciente</v>
      </c>
      <c r="N20" s="89" t="s">
        <v>837</v>
      </c>
      <c r="O20" s="54">
        <v>0</v>
      </c>
      <c r="P20" s="54">
        <v>1030544996</v>
      </c>
      <c r="Q20" s="54" t="s">
        <v>659</v>
      </c>
      <c r="R20" s="55" t="s">
        <v>63</v>
      </c>
      <c r="S20" s="75"/>
      <c r="T20" s="76"/>
      <c r="U20" s="77"/>
      <c r="V20" s="57"/>
      <c r="W20" s="105">
        <v>41600000</v>
      </c>
      <c r="X20" s="78"/>
      <c r="Y20" s="55">
        <f t="shared" si="3"/>
        <v>1</v>
      </c>
      <c r="Z20" s="100">
        <v>10400000</v>
      </c>
      <c r="AA20" s="80">
        <f t="shared" si="0"/>
        <v>52000000</v>
      </c>
      <c r="AB20" s="80">
        <f t="shared" si="1"/>
        <v>52000001</v>
      </c>
      <c r="AC20" s="65" t="d">
        <v>2023-01-27</v>
      </c>
      <c r="AD20" s="65" t="s">
        <v>816</v>
      </c>
      <c r="AE20" s="65" t="d">
        <v>2023-11-26</v>
      </c>
      <c r="AF20" s="55">
        <v>240</v>
      </c>
      <c r="AG20" s="55">
        <v>1</v>
      </c>
      <c r="AH20" s="55">
        <v>60</v>
      </c>
      <c r="AL20" s="81"/>
      <c r="AM20" s="72" t="s">
        <v>527</v>
      </c>
      <c r="AN20" s="82">
        <f t="shared" si="2"/>
        <v>1.0000000192307692</v>
      </c>
    </row>
    <row r="21" spans="1:40" ht="15" x14ac:dyDescent="0.25">
      <c r="A21" s="83" t="s">
        <v>90</v>
      </c>
      <c r="B21" s="54">
        <v>2023</v>
      </c>
      <c r="C21" s="83" t="s">
        <v>91</v>
      </c>
      <c r="D21" s="73" t="s">
        <v>92</v>
      </c>
      <c r="E21" s="54" t="s">
        <v>68</v>
      </c>
      <c r="F21" s="54" t="s">
        <v>59</v>
      </c>
      <c r="G21" s="54" t="s">
        <v>60</v>
      </c>
      <c r="H21" s="125" t="s">
        <v>557</v>
      </c>
      <c r="I21" s="74" t="s">
        <v>61</v>
      </c>
      <c r="J21" s="55" t="s">
        <v>62</v>
      </c>
      <c r="K21" s="54">
        <v>57</v>
      </c>
      <c r="L21" s="55" t="str">
        <f>IF(ISERROR(VLOOKUP(K21,Proposito_programa!$C$2:$E$59,2,FALSE))," ",VLOOKUP(K21,Proposito_programa!$C$2:$E$59,2,FALSE))</f>
        <v>Gestión pública local</v>
      </c>
      <c r="M21" s="55" t="str">
        <f>IF(ISERROR(VLOOKUP(K21,Proposito_programa!$C$2:$E$59,3,FALSE))," ",VLOOKUP(K21,Proposito_programa!$C$2:$E$59,3,FALSE))</f>
        <v>Propósito 5: Construir Bogotá - Región con gobierno abierto, transparente y ciudadanía consciente</v>
      </c>
      <c r="N21" s="113" t="s">
        <v>839</v>
      </c>
      <c r="O21" s="54">
        <v>0</v>
      </c>
      <c r="P21" s="54">
        <v>1014291719</v>
      </c>
      <c r="Q21" s="54" t="s">
        <v>660</v>
      </c>
      <c r="R21" s="55" t="s">
        <v>63</v>
      </c>
      <c r="S21" s="75"/>
      <c r="T21" s="76"/>
      <c r="U21" s="77"/>
      <c r="V21" s="57"/>
      <c r="W21" s="105">
        <v>18000000</v>
      </c>
      <c r="X21" s="78"/>
      <c r="Y21" s="55">
        <f t="shared" si="3"/>
        <v>1</v>
      </c>
      <c r="Z21" s="100">
        <v>9000000</v>
      </c>
      <c r="AA21" s="80">
        <f t="shared" si="0"/>
        <v>27000000</v>
      </c>
      <c r="AB21" s="80">
        <f t="shared" si="1"/>
        <v>27000001</v>
      </c>
      <c r="AC21" s="65" t="d">
        <v>2023-02-03</v>
      </c>
      <c r="AD21" s="65" t="d">
        <v>2023-02-09</v>
      </c>
      <c r="AE21" s="65" t="d">
        <v>2023-11-08</v>
      </c>
      <c r="AF21" s="55">
        <v>180</v>
      </c>
      <c r="AG21" s="55">
        <v>1</v>
      </c>
      <c r="AH21" s="55">
        <v>90</v>
      </c>
      <c r="AL21" s="81"/>
      <c r="AM21" s="72" t="s">
        <v>527</v>
      </c>
      <c r="AN21" s="82">
        <f t="shared" si="2"/>
        <v>1.000000037037037</v>
      </c>
    </row>
    <row r="22" spans="1:40" ht="15" x14ac:dyDescent="0.25">
      <c r="A22" s="83" t="s">
        <v>93</v>
      </c>
      <c r="B22" s="54">
        <v>2023</v>
      </c>
      <c r="C22" s="83" t="s">
        <v>94</v>
      </c>
      <c r="D22" s="73" t="s">
        <v>95</v>
      </c>
      <c r="E22" s="54" t="s">
        <v>68</v>
      </c>
      <c r="F22" s="54" t="s">
        <v>59</v>
      </c>
      <c r="G22" s="54" t="s">
        <v>60</v>
      </c>
      <c r="H22" s="125" t="s">
        <v>558</v>
      </c>
      <c r="I22" s="74" t="s">
        <v>61</v>
      </c>
      <c r="J22" s="55" t="s">
        <v>62</v>
      </c>
      <c r="K22" s="54">
        <v>57</v>
      </c>
      <c r="L22" s="55" t="str">
        <f>IF(ISERROR(VLOOKUP(K22,Proposito_programa!$C$2:$E$59,2,FALSE))," ",VLOOKUP(K22,Proposito_programa!$C$2:$E$59,2,FALSE))</f>
        <v>Gestión pública local</v>
      </c>
      <c r="M22" s="55" t="str">
        <f>IF(ISERROR(VLOOKUP(K22,Proposito_programa!$C$2:$E$59,3,FALSE))," ",VLOOKUP(K22,Proposito_programa!$C$2:$E$59,3,FALSE))</f>
        <v>Propósito 5: Construir Bogotá - Región con gobierno abierto, transparente y ciudadanía consciente</v>
      </c>
      <c r="N22" s="89" t="s">
        <v>837</v>
      </c>
      <c r="O22" s="54">
        <v>0</v>
      </c>
      <c r="P22" s="54">
        <v>1032463668</v>
      </c>
      <c r="Q22" s="54" t="s">
        <v>661</v>
      </c>
      <c r="R22" s="55" t="s">
        <v>63</v>
      </c>
      <c r="S22" s="75"/>
      <c r="T22" s="76"/>
      <c r="U22" s="77"/>
      <c r="V22" s="57"/>
      <c r="W22" s="105">
        <v>43866667</v>
      </c>
      <c r="X22" s="78"/>
      <c r="Y22" s="55">
        <f t="shared" si="3"/>
        <v>1</v>
      </c>
      <c r="Z22" s="100">
        <v>21933333</v>
      </c>
      <c r="AA22" s="80">
        <f t="shared" si="0"/>
        <v>65800000</v>
      </c>
      <c r="AB22" s="80">
        <f t="shared" si="1"/>
        <v>65800001</v>
      </c>
      <c r="AC22" s="65" t="d">
        <v>2023-01-31</v>
      </c>
      <c r="AD22" s="65" t="d">
        <v>2023-02-02</v>
      </c>
      <c r="AE22" s="65" t="d">
        <v>2023-11-13</v>
      </c>
      <c r="AF22" s="55">
        <v>188</v>
      </c>
      <c r="AG22" s="55">
        <v>1</v>
      </c>
      <c r="AH22" s="55">
        <v>94</v>
      </c>
      <c r="AL22" s="81"/>
      <c r="AM22" s="72" t="s">
        <v>527</v>
      </c>
      <c r="AN22" s="82">
        <f t="shared" si="2"/>
        <v>1.0000000151975683</v>
      </c>
    </row>
    <row r="23" spans="1:40" ht="15" x14ac:dyDescent="0.25">
      <c r="A23" s="83" t="s">
        <v>96</v>
      </c>
      <c r="B23" s="54">
        <v>2023</v>
      </c>
      <c r="C23" s="83" t="s">
        <v>97</v>
      </c>
      <c r="D23" s="73" t="s">
        <v>98</v>
      </c>
      <c r="E23" s="54" t="s">
        <v>68</v>
      </c>
      <c r="F23" s="54" t="s">
        <v>59</v>
      </c>
      <c r="G23" s="54" t="s">
        <v>60</v>
      </c>
      <c r="H23" s="125" t="s">
        <v>559</v>
      </c>
      <c r="I23" s="74" t="s">
        <v>61</v>
      </c>
      <c r="J23" s="55" t="s">
        <v>62</v>
      </c>
      <c r="K23" s="54">
        <v>57</v>
      </c>
      <c r="L23" s="55" t="str">
        <f>IF(ISERROR(VLOOKUP(K23,Proposito_programa!$C$2:$E$59,2,FALSE))," ",VLOOKUP(K23,Proposito_programa!$C$2:$E$59,2,FALSE))</f>
        <v>Gestión pública local</v>
      </c>
      <c r="M23" s="55" t="str">
        <f>IF(ISERROR(VLOOKUP(K23,Proposito_programa!$C$2:$E$59,3,FALSE))," ",VLOOKUP(K23,Proposito_programa!$C$2:$E$59,3,FALSE))</f>
        <v>Propósito 5: Construir Bogotá - Región con gobierno abierto, transparente y ciudadanía consciente</v>
      </c>
      <c r="N23" s="89" t="s">
        <v>837</v>
      </c>
      <c r="O23" s="54">
        <v>0</v>
      </c>
      <c r="P23" s="54">
        <v>53168170</v>
      </c>
      <c r="Q23" s="54" t="s">
        <v>662</v>
      </c>
      <c r="R23" s="55" t="s">
        <v>63</v>
      </c>
      <c r="S23" s="75"/>
      <c r="T23" s="76"/>
      <c r="U23" s="77"/>
      <c r="V23" s="57"/>
      <c r="W23" s="105">
        <v>40800000</v>
      </c>
      <c r="X23" s="78"/>
      <c r="Y23" s="55">
        <f t="shared" si="3"/>
        <v>1</v>
      </c>
      <c r="Z23" s="100">
        <v>20400000</v>
      </c>
      <c r="AA23" s="80">
        <f t="shared" si="0"/>
        <v>61200000</v>
      </c>
      <c r="AB23" s="80">
        <f t="shared" si="1"/>
        <v>61200001</v>
      </c>
      <c r="AC23" s="65" t="d">
        <v>2023-01-30</v>
      </c>
      <c r="AD23" s="65" t="d">
        <v>2023-02-01</v>
      </c>
      <c r="AE23" s="65" t="d">
        <v>2024-01-31</v>
      </c>
      <c r="AF23" s="55">
        <v>240</v>
      </c>
      <c r="AG23" s="55">
        <v>1</v>
      </c>
      <c r="AH23" s="55">
        <v>120</v>
      </c>
      <c r="AL23" s="81"/>
      <c r="AM23" s="72" t="s">
        <v>527</v>
      </c>
      <c r="AN23" s="82">
        <f t="shared" si="2"/>
        <v>1.0000000163398692</v>
      </c>
    </row>
    <row r="24" spans="1:40" ht="15" x14ac:dyDescent="0.25">
      <c r="A24" s="83" t="s">
        <v>99</v>
      </c>
      <c r="B24" s="54">
        <v>2023</v>
      </c>
      <c r="C24" s="83" t="s">
        <v>100</v>
      </c>
      <c r="D24" s="73" t="s">
        <v>101</v>
      </c>
      <c r="E24" s="54" t="s">
        <v>68</v>
      </c>
      <c r="F24" s="54" t="s">
        <v>59</v>
      </c>
      <c r="G24" s="54" t="s">
        <v>60</v>
      </c>
      <c r="H24" s="125" t="s">
        <v>560</v>
      </c>
      <c r="I24" s="74" t="s">
        <v>61</v>
      </c>
      <c r="J24" s="55" t="s">
        <v>62</v>
      </c>
      <c r="K24" s="54">
        <v>57</v>
      </c>
      <c r="L24" s="55" t="str">
        <f>IF(ISERROR(VLOOKUP(K24,Proposito_programa!$C$2:$E$59,2,FALSE))," ",VLOOKUP(K24,Proposito_programa!$C$2:$E$59,2,FALSE))</f>
        <v>Gestión pública local</v>
      </c>
      <c r="M24" s="55" t="str">
        <f>IF(ISERROR(VLOOKUP(K24,Proposito_programa!$C$2:$E$59,3,FALSE))," ",VLOOKUP(K24,Proposito_programa!$C$2:$E$59,3,FALSE))</f>
        <v>Propósito 5: Construir Bogotá - Región con gobierno abierto, transparente y ciudadanía consciente</v>
      </c>
      <c r="N24" s="89" t="s">
        <v>837</v>
      </c>
      <c r="O24" s="54">
        <v>0</v>
      </c>
      <c r="P24" s="54">
        <v>1065632755</v>
      </c>
      <c r="Q24" s="54" t="s">
        <v>663</v>
      </c>
      <c r="R24" s="55" t="s">
        <v>63</v>
      </c>
      <c r="S24" s="75"/>
      <c r="T24" s="76"/>
      <c r="U24" s="77"/>
      <c r="V24" s="57"/>
      <c r="W24" s="105">
        <v>33000000</v>
      </c>
      <c r="X24" s="78"/>
      <c r="Y24" s="55">
        <f t="shared" si="3"/>
        <v>1</v>
      </c>
      <c r="Z24" s="100">
        <v>16500000</v>
      </c>
      <c r="AA24" s="80">
        <f t="shared" si="0"/>
        <v>49500000</v>
      </c>
      <c r="AB24" s="80">
        <f t="shared" si="1"/>
        <v>49500001</v>
      </c>
      <c r="AC24" s="65" t="d">
        <v>2023-01-31</v>
      </c>
      <c r="AD24" s="65" t="d">
        <v>2023-02-01</v>
      </c>
      <c r="AE24" s="65" t="d">
        <v>2023-10-31</v>
      </c>
      <c r="AF24" s="55">
        <v>180</v>
      </c>
      <c r="AG24" s="55">
        <v>1</v>
      </c>
      <c r="AH24" s="55">
        <v>90</v>
      </c>
      <c r="AL24" s="81"/>
      <c r="AM24" s="72" t="s">
        <v>527</v>
      </c>
      <c r="AN24" s="82">
        <f t="shared" si="2"/>
        <v>1.0000000202020203</v>
      </c>
    </row>
    <row r="25" spans="1:40" ht="15" x14ac:dyDescent="0.25">
      <c r="A25" s="83" t="s">
        <v>102</v>
      </c>
      <c r="B25" s="54">
        <v>2023</v>
      </c>
      <c r="C25" s="83" t="s">
        <v>103</v>
      </c>
      <c r="D25" s="73" t="s">
        <v>104</v>
      </c>
      <c r="E25" s="54" t="s">
        <v>68</v>
      </c>
      <c r="F25" s="54" t="s">
        <v>59</v>
      </c>
      <c r="G25" s="54" t="s">
        <v>60</v>
      </c>
      <c r="H25" s="125" t="s">
        <v>561</v>
      </c>
      <c r="I25" s="74" t="s">
        <v>61</v>
      </c>
      <c r="J25" s="55" t="s">
        <v>62</v>
      </c>
      <c r="K25" s="54">
        <v>57</v>
      </c>
      <c r="L25" s="55" t="str">
        <f>IF(ISERROR(VLOOKUP(K25,Proposito_programa!$C$2:$E$59,2,FALSE))," ",VLOOKUP(K25,Proposito_programa!$C$2:$E$59,2,FALSE))</f>
        <v>Gestión pública local</v>
      </c>
      <c r="M25" s="55" t="str">
        <f>IF(ISERROR(VLOOKUP(K25,Proposito_programa!$C$2:$E$59,3,FALSE))," ",VLOOKUP(K25,Proposito_programa!$C$2:$E$59,3,FALSE))</f>
        <v>Propósito 5: Construir Bogotá - Región con gobierno abierto, transparente y ciudadanía consciente</v>
      </c>
      <c r="N25" s="113" t="s">
        <v>839</v>
      </c>
      <c r="O25" s="54">
        <v>0</v>
      </c>
      <c r="P25" s="54">
        <v>46383509</v>
      </c>
      <c r="Q25" s="54" t="s">
        <v>664</v>
      </c>
      <c r="R25" s="55" t="s">
        <v>63</v>
      </c>
      <c r="S25" s="75"/>
      <c r="T25" s="76"/>
      <c r="U25" s="77"/>
      <c r="V25" s="57"/>
      <c r="W25" s="105">
        <v>30000000</v>
      </c>
      <c r="X25" s="78"/>
      <c r="Y25" s="55">
        <f t="shared" si="3"/>
        <v>1</v>
      </c>
      <c r="Z25" s="100">
        <v>15000000</v>
      </c>
      <c r="AA25" s="80">
        <f t="shared" si="0"/>
        <v>45000000</v>
      </c>
      <c r="AB25" s="80">
        <f t="shared" si="1"/>
        <v>45000001</v>
      </c>
      <c r="AC25" s="65" t="d">
        <v>2023-01-30</v>
      </c>
      <c r="AD25" s="65" t="d">
        <v>2023-02-01</v>
      </c>
      <c r="AE25" s="65" t="d">
        <v>2023-11-10</v>
      </c>
      <c r="AF25" s="55">
        <v>180</v>
      </c>
      <c r="AG25" s="55">
        <v>1</v>
      </c>
      <c r="AH25" s="55">
        <v>90</v>
      </c>
      <c r="AL25" s="81"/>
      <c r="AM25" s="72" t="s">
        <v>527</v>
      </c>
      <c r="AN25" s="82">
        <f t="shared" si="2"/>
        <v>1.0000000222222223</v>
      </c>
    </row>
    <row r="26" spans="1:40" ht="15" x14ac:dyDescent="0.25">
      <c r="A26" s="83" t="s">
        <v>105</v>
      </c>
      <c r="B26" s="54">
        <v>2023</v>
      </c>
      <c r="C26" s="83" t="s">
        <v>106</v>
      </c>
      <c r="D26" s="73" t="s">
        <v>107</v>
      </c>
      <c r="E26" s="54" t="s">
        <v>68</v>
      </c>
      <c r="F26" s="54" t="s">
        <v>59</v>
      </c>
      <c r="G26" s="54" t="s">
        <v>60</v>
      </c>
      <c r="H26" s="125" t="s">
        <v>562</v>
      </c>
      <c r="I26" s="74" t="s">
        <v>61</v>
      </c>
      <c r="J26" s="55" t="s">
        <v>62</v>
      </c>
      <c r="K26" s="54">
        <v>57</v>
      </c>
      <c r="L26" s="55" t="str">
        <f>IF(ISERROR(VLOOKUP(K26,Proposito_programa!$C$2:$E$59,2,FALSE))," ",VLOOKUP(K26,Proposito_programa!$C$2:$E$59,2,FALSE))</f>
        <v>Gestión pública local</v>
      </c>
      <c r="M26" s="55" t="str">
        <f>IF(ISERROR(VLOOKUP(K26,Proposito_programa!$C$2:$E$59,3,FALSE))," ",VLOOKUP(K26,Proposito_programa!$C$2:$E$59,3,FALSE))</f>
        <v>Propósito 5: Construir Bogotá - Región con gobierno abierto, transparente y ciudadanía consciente</v>
      </c>
      <c r="N26" s="113" t="s">
        <v>837</v>
      </c>
      <c r="O26" s="54">
        <v>0</v>
      </c>
      <c r="P26" s="54">
        <v>1091666488</v>
      </c>
      <c r="Q26" s="54" t="s">
        <v>665</v>
      </c>
      <c r="R26" s="55" t="s">
        <v>63</v>
      </c>
      <c r="S26" s="75"/>
      <c r="T26" s="76"/>
      <c r="U26" s="77"/>
      <c r="V26" s="57"/>
      <c r="W26" s="105">
        <v>30000000</v>
      </c>
      <c r="X26" s="78"/>
      <c r="Y26" s="55">
        <f t="shared" si="3"/>
        <v>1</v>
      </c>
      <c r="Z26" s="100">
        <v>15000000</v>
      </c>
      <c r="AA26" s="80">
        <f t="shared" si="0"/>
        <v>45000000</v>
      </c>
      <c r="AB26" s="80">
        <f t="shared" si="1"/>
        <v>45000001</v>
      </c>
      <c r="AC26" s="65" t="d">
        <v>2023-01-31</v>
      </c>
      <c r="AD26" s="65" t="d">
        <v>2023-02-01</v>
      </c>
      <c r="AE26" s="65" t="d">
        <v>2023-10-31</v>
      </c>
      <c r="AF26" s="55">
        <v>180</v>
      </c>
      <c r="AG26" s="55">
        <v>1</v>
      </c>
      <c r="AH26" s="55">
        <v>90</v>
      </c>
      <c r="AL26" s="81"/>
      <c r="AM26" s="72" t="s">
        <v>527</v>
      </c>
      <c r="AN26" s="82">
        <f t="shared" si="2"/>
        <v>1.0000000222222223</v>
      </c>
    </row>
    <row r="27" spans="1:40" ht="15" x14ac:dyDescent="0.25">
      <c r="A27" s="83" t="s">
        <v>108</v>
      </c>
      <c r="B27" s="54">
        <v>2023</v>
      </c>
      <c r="C27" s="83" t="s">
        <v>109</v>
      </c>
      <c r="D27" s="73" t="s">
        <v>110</v>
      </c>
      <c r="E27" s="54" t="s">
        <v>68</v>
      </c>
      <c r="F27" s="54" t="s">
        <v>59</v>
      </c>
      <c r="G27" s="54" t="s">
        <v>60</v>
      </c>
      <c r="H27" s="125" t="s">
        <v>563</v>
      </c>
      <c r="I27" s="74" t="s">
        <v>61</v>
      </c>
      <c r="J27" s="55" t="s">
        <v>62</v>
      </c>
      <c r="K27" s="54">
        <v>57</v>
      </c>
      <c r="L27" s="55" t="str">
        <f>IF(ISERROR(VLOOKUP(K27,Proposito_programa!$C$2:$E$59,2,FALSE))," ",VLOOKUP(K27,Proposito_programa!$C$2:$E$59,2,FALSE))</f>
        <v>Gestión pública local</v>
      </c>
      <c r="M27" s="55" t="str">
        <f>IF(ISERROR(VLOOKUP(K27,Proposito_programa!$C$2:$E$59,3,FALSE))," ",VLOOKUP(K27,Proposito_programa!$C$2:$E$59,3,FALSE))</f>
        <v>Propósito 5: Construir Bogotá - Región con gobierno abierto, transparente y ciudadanía consciente</v>
      </c>
      <c r="N27" s="113" t="s">
        <v>837</v>
      </c>
      <c r="O27" s="54">
        <v>0</v>
      </c>
      <c r="P27" s="54">
        <v>80075984</v>
      </c>
      <c r="Q27" s="54" t="s">
        <v>666</v>
      </c>
      <c r="R27" s="55" t="s">
        <v>63</v>
      </c>
      <c r="S27" s="75"/>
      <c r="T27" s="76"/>
      <c r="U27" s="77"/>
      <c r="V27" s="57"/>
      <c r="W27" s="105">
        <v>88000000</v>
      </c>
      <c r="X27" s="78"/>
      <c r="Y27" s="55">
        <f t="shared" si="3"/>
        <v>1</v>
      </c>
      <c r="Z27" s="100">
        <v>84085</v>
      </c>
      <c r="AA27" s="80">
        <f t="shared" si="0"/>
        <v>88084085</v>
      </c>
      <c r="AB27" s="80">
        <f t="shared" si="1"/>
        <v>88084086</v>
      </c>
      <c r="AC27" s="65" t="d">
        <v>2023-01-31</v>
      </c>
      <c r="AD27" s="65" t="d">
        <v>2023-02-01</v>
      </c>
      <c r="AE27" s="65" t="d">
        <v>2024-03-31</v>
      </c>
      <c r="AF27" s="55">
        <v>330</v>
      </c>
      <c r="AG27" s="55">
        <v>1</v>
      </c>
      <c r="AH27" s="55">
        <v>90</v>
      </c>
      <c r="AL27" s="81"/>
      <c r="AM27" s="72" t="s">
        <v>527</v>
      </c>
      <c r="AN27" s="82">
        <f t="shared" si="2"/>
        <v>1.0000000113527887</v>
      </c>
    </row>
    <row r="28" spans="1:40" ht="15" x14ac:dyDescent="0.25">
      <c r="A28" s="83" t="s">
        <v>111</v>
      </c>
      <c r="B28" s="54">
        <v>2023</v>
      </c>
      <c r="C28" s="83" t="s">
        <v>112</v>
      </c>
      <c r="D28" s="73" t="s">
        <v>113</v>
      </c>
      <c r="E28" s="54" t="s">
        <v>68</v>
      </c>
      <c r="F28" s="54" t="s">
        <v>59</v>
      </c>
      <c r="G28" s="54" t="s">
        <v>60</v>
      </c>
      <c r="H28" s="125" t="s">
        <v>558</v>
      </c>
      <c r="I28" s="74" t="s">
        <v>61</v>
      </c>
      <c r="J28" s="55" t="s">
        <v>62</v>
      </c>
      <c r="K28" s="54">
        <v>57</v>
      </c>
      <c r="L28" s="55" t="str">
        <f>IF(ISERROR(VLOOKUP(K28,Proposito_programa!$C$2:$E$59,2,FALSE))," ",VLOOKUP(K28,Proposito_programa!$C$2:$E$59,2,FALSE))</f>
        <v>Gestión pública local</v>
      </c>
      <c r="M28" s="55" t="str">
        <f>IF(ISERROR(VLOOKUP(K28,Proposito_programa!$C$2:$E$59,3,FALSE))," ",VLOOKUP(K28,Proposito_programa!$C$2:$E$59,3,FALSE))</f>
        <v>Propósito 5: Construir Bogotá - Región con gobierno abierto, transparente y ciudadanía consciente</v>
      </c>
      <c r="N28" s="113" t="s">
        <v>837</v>
      </c>
      <c r="O28" s="54">
        <v>0</v>
      </c>
      <c r="P28" s="54">
        <v>52883374</v>
      </c>
      <c r="Q28" s="54" t="s">
        <v>667</v>
      </c>
      <c r="R28" s="55" t="s">
        <v>63</v>
      </c>
      <c r="S28" s="75"/>
      <c r="T28" s="76"/>
      <c r="U28" s="77"/>
      <c r="V28" s="57"/>
      <c r="W28" s="105">
        <v>44000000</v>
      </c>
      <c r="X28" s="78"/>
      <c r="Y28" s="55">
        <f t="shared" si="3"/>
        <v>1</v>
      </c>
      <c r="Z28" s="100">
        <v>22000000</v>
      </c>
      <c r="AA28" s="80">
        <f t="shared" si="0"/>
        <v>66000000</v>
      </c>
      <c r="AB28" s="80">
        <f t="shared" si="1"/>
        <v>66000001</v>
      </c>
      <c r="AC28" s="65" t="d">
        <v>2023-01-31</v>
      </c>
      <c r="AD28" s="65" t="d">
        <v>2023-02-01</v>
      </c>
      <c r="AE28" s="65" t="d">
        <v>2024-01-31</v>
      </c>
      <c r="AF28" s="55">
        <v>240</v>
      </c>
      <c r="AG28" s="55">
        <v>1</v>
      </c>
      <c r="AH28" s="55">
        <v>120</v>
      </c>
      <c r="AL28" s="81"/>
      <c r="AM28" s="72" t="s">
        <v>527</v>
      </c>
      <c r="AN28" s="82">
        <f t="shared" si="2"/>
        <v>1.0000000151515152</v>
      </c>
    </row>
    <row r="29" spans="1:40" ht="15" x14ac:dyDescent="0.25">
      <c r="A29" s="83" t="s">
        <v>114</v>
      </c>
      <c r="B29" s="54">
        <v>2023</v>
      </c>
      <c r="C29" s="83" t="s">
        <v>115</v>
      </c>
      <c r="D29" s="73" t="s">
        <v>116</v>
      </c>
      <c r="E29" s="54" t="s">
        <v>68</v>
      </c>
      <c r="F29" s="54" t="s">
        <v>59</v>
      </c>
      <c r="G29" s="54" t="s">
        <v>60</v>
      </c>
      <c r="H29" s="125" t="s">
        <v>564</v>
      </c>
      <c r="I29" s="74" t="s">
        <v>61</v>
      </c>
      <c r="J29" s="55" t="s">
        <v>62</v>
      </c>
      <c r="K29" s="54">
        <v>57</v>
      </c>
      <c r="L29" s="55" t="str">
        <f>IF(ISERROR(VLOOKUP(K29,Proposito_programa!$C$2:$E$59,2,FALSE))," ",VLOOKUP(K29,Proposito_programa!$C$2:$E$59,2,FALSE))</f>
        <v>Gestión pública local</v>
      </c>
      <c r="M29" s="55" t="str">
        <f>IF(ISERROR(VLOOKUP(K29,Proposito_programa!$C$2:$E$59,3,FALSE))," ",VLOOKUP(K29,Proposito_programa!$C$2:$E$59,3,FALSE))</f>
        <v>Propósito 5: Construir Bogotá - Región con gobierno abierto, transparente y ciudadanía consciente</v>
      </c>
      <c r="N29" s="113" t="s">
        <v>837</v>
      </c>
      <c r="O29" s="54">
        <v>0</v>
      </c>
      <c r="P29" s="54">
        <v>1007539578</v>
      </c>
      <c r="Q29" s="54" t="s">
        <v>668</v>
      </c>
      <c r="R29" s="55" t="s">
        <v>63</v>
      </c>
      <c r="S29" s="75"/>
      <c r="T29" s="76"/>
      <c r="U29" s="77"/>
      <c r="V29" s="57"/>
      <c r="W29" s="105">
        <v>30600000</v>
      </c>
      <c r="X29" s="78"/>
      <c r="Y29" s="55">
        <f t="shared" si="3"/>
        <v>1</v>
      </c>
      <c r="Z29" s="100">
        <v>15300000</v>
      </c>
      <c r="AA29" s="80">
        <f t="shared" si="0"/>
        <v>45900000</v>
      </c>
      <c r="AB29" s="80">
        <f t="shared" si="1"/>
        <v>45900001</v>
      </c>
      <c r="AC29" s="65" t="d">
        <v>2023-02-03</v>
      </c>
      <c r="AD29" s="65" t="d">
        <v>2023-02-07</v>
      </c>
      <c r="AE29" s="65" t="d">
        <v>2023-11-06</v>
      </c>
      <c r="AF29" s="55">
        <v>180</v>
      </c>
      <c r="AG29" s="55">
        <v>1</v>
      </c>
      <c r="AH29" s="55">
        <v>90</v>
      </c>
      <c r="AL29" s="81"/>
      <c r="AM29" s="72" t="s">
        <v>527</v>
      </c>
      <c r="AN29" s="82">
        <f t="shared" si="2"/>
        <v>1.0000000217864924</v>
      </c>
    </row>
    <row r="30" spans="1:40" ht="15" x14ac:dyDescent="0.25">
      <c r="A30" s="83" t="s">
        <v>117</v>
      </c>
      <c r="B30" s="54">
        <v>2023</v>
      </c>
      <c r="C30" s="83" t="s">
        <v>118</v>
      </c>
      <c r="D30" s="73" t="s">
        <v>119</v>
      </c>
      <c r="E30" s="54" t="s">
        <v>68</v>
      </c>
      <c r="F30" s="54" t="s">
        <v>59</v>
      </c>
      <c r="G30" s="54" t="s">
        <v>60</v>
      </c>
      <c r="H30" s="125" t="s">
        <v>565</v>
      </c>
      <c r="I30" s="74" t="s">
        <v>61</v>
      </c>
      <c r="J30" s="55" t="s">
        <v>62</v>
      </c>
      <c r="K30" s="54">
        <v>57</v>
      </c>
      <c r="L30" s="55" t="str">
        <f>IF(ISERROR(VLOOKUP(K30,Proposito_programa!$C$2:$E$59,2,FALSE))," ",VLOOKUP(K30,Proposito_programa!$C$2:$E$59,2,FALSE))</f>
        <v>Gestión pública local</v>
      </c>
      <c r="M30" s="55" t="str">
        <f>IF(ISERROR(VLOOKUP(K30,Proposito_programa!$C$2:$E$59,3,FALSE))," ",VLOOKUP(K30,Proposito_programa!$C$2:$E$59,3,FALSE))</f>
        <v>Propósito 5: Construir Bogotá - Región con gobierno abierto, transparente y ciudadanía consciente</v>
      </c>
      <c r="N30" s="113" t="s">
        <v>840</v>
      </c>
      <c r="O30" s="54">
        <v>0</v>
      </c>
      <c r="P30" s="54">
        <v>1032385912</v>
      </c>
      <c r="Q30" s="54" t="s">
        <v>669</v>
      </c>
      <c r="R30" s="55" t="s">
        <v>63</v>
      </c>
      <c r="S30" s="75"/>
      <c r="T30" s="76"/>
      <c r="U30" s="77"/>
      <c r="V30" s="57"/>
      <c r="W30" s="105">
        <v>45540000</v>
      </c>
      <c r="X30" s="78"/>
      <c r="Y30" s="55">
        <f t="shared" si="3"/>
        <v>1</v>
      </c>
      <c r="Z30" s="100">
        <v>14990250</v>
      </c>
      <c r="AA30" s="80">
        <f t="shared" si="0"/>
        <v>60530250</v>
      </c>
      <c r="AB30" s="80">
        <f t="shared" si="1"/>
        <v>60530251</v>
      </c>
      <c r="AC30" s="65" t="d">
        <v>2023-01-31</v>
      </c>
      <c r="AD30" s="65" t="d">
        <v>2023-02-02</v>
      </c>
      <c r="AE30" s="65" t="d">
        <v>2023-12-20</v>
      </c>
      <c r="AF30" s="55">
        <v>240</v>
      </c>
      <c r="AG30" s="55">
        <v>1</v>
      </c>
      <c r="AH30" s="55">
        <v>79</v>
      </c>
      <c r="AL30" s="81"/>
      <c r="AM30" s="72" t="s">
        <v>527</v>
      </c>
      <c r="AN30" s="82">
        <f t="shared" si="2"/>
        <v>1.0000000165206653</v>
      </c>
    </row>
    <row r="31" spans="1:40" ht="15" x14ac:dyDescent="0.25">
      <c r="A31" s="83" t="s">
        <v>120</v>
      </c>
      <c r="B31" s="54">
        <v>2023</v>
      </c>
      <c r="C31" s="83" t="s">
        <v>121</v>
      </c>
      <c r="D31" s="73" t="s">
        <v>122</v>
      </c>
      <c r="E31" s="54" t="s">
        <v>68</v>
      </c>
      <c r="F31" s="54" t="s">
        <v>59</v>
      </c>
      <c r="G31" s="54" t="s">
        <v>60</v>
      </c>
      <c r="H31" s="125" t="s">
        <v>566</v>
      </c>
      <c r="I31" s="74" t="s">
        <v>61</v>
      </c>
      <c r="J31" s="55" t="s">
        <v>62</v>
      </c>
      <c r="K31" s="54">
        <v>57</v>
      </c>
      <c r="L31" s="55" t="str">
        <f>IF(ISERROR(VLOOKUP(K31,Proposito_programa!$C$2:$E$59,2,FALSE))," ",VLOOKUP(K31,Proposito_programa!$C$2:$E$59,2,FALSE))</f>
        <v>Gestión pública local</v>
      </c>
      <c r="M31" s="55" t="str">
        <f>IF(ISERROR(VLOOKUP(K31,Proposito_programa!$C$2:$E$59,3,FALSE))," ",VLOOKUP(K31,Proposito_programa!$C$2:$E$59,3,FALSE))</f>
        <v>Propósito 5: Construir Bogotá - Región con gobierno abierto, transparente y ciudadanía consciente</v>
      </c>
      <c r="N31" s="113" t="s">
        <v>840</v>
      </c>
      <c r="O31" s="54">
        <v>0</v>
      </c>
      <c r="P31" s="54">
        <v>1070611652</v>
      </c>
      <c r="Q31" s="54" t="s">
        <v>670</v>
      </c>
      <c r="R31" s="55" t="s">
        <v>63</v>
      </c>
      <c r="S31" s="75"/>
      <c r="T31" s="76"/>
      <c r="U31" s="77"/>
      <c r="V31" s="57"/>
      <c r="W31" s="105">
        <v>37260000</v>
      </c>
      <c r="X31" s="78"/>
      <c r="Y31" s="55">
        <f t="shared" si="3"/>
        <v>1</v>
      </c>
      <c r="Z31" s="100">
        <v>12264750</v>
      </c>
      <c r="AA31" s="80">
        <f t="shared" si="0"/>
        <v>49524750</v>
      </c>
      <c r="AB31" s="80">
        <f t="shared" si="1"/>
        <v>49524751</v>
      </c>
      <c r="AC31" s="65" t="d">
        <v>2023-01-31</v>
      </c>
      <c r="AD31" s="65" t="d">
        <v>2023-02-02</v>
      </c>
      <c r="AE31" s="65" t="d">
        <v>2023-12-20</v>
      </c>
      <c r="AF31" s="55">
        <v>240</v>
      </c>
      <c r="AG31" s="55">
        <v>1</v>
      </c>
      <c r="AH31" s="55">
        <v>79</v>
      </c>
      <c r="AL31" s="81"/>
      <c r="AM31" s="72" t="s">
        <v>527</v>
      </c>
      <c r="AN31" s="82">
        <f t="shared" si="2"/>
        <v>1.0000000201919241</v>
      </c>
    </row>
    <row r="32" spans="1:40" ht="15" x14ac:dyDescent="0.25">
      <c r="A32" s="83" t="s">
        <v>123</v>
      </c>
      <c r="B32" s="54">
        <v>2023</v>
      </c>
      <c r="C32" s="83" t="s">
        <v>124</v>
      </c>
      <c r="D32" s="73" t="s">
        <v>125</v>
      </c>
      <c r="E32" s="54" t="s">
        <v>68</v>
      </c>
      <c r="F32" s="54" t="s">
        <v>59</v>
      </c>
      <c r="G32" s="54" t="s">
        <v>60</v>
      </c>
      <c r="H32" s="125" t="s">
        <v>567</v>
      </c>
      <c r="I32" s="74" t="s">
        <v>61</v>
      </c>
      <c r="J32" s="55" t="s">
        <v>62</v>
      </c>
      <c r="K32" s="54">
        <v>57</v>
      </c>
      <c r="L32" s="55" t="str">
        <f>IF(ISERROR(VLOOKUP(K32,Proposito_programa!$C$2:$E$59,2,FALSE))," ",VLOOKUP(K32,Proposito_programa!$C$2:$E$59,2,FALSE))</f>
        <v>Gestión pública local</v>
      </c>
      <c r="M32" s="55" t="str">
        <f>IF(ISERROR(VLOOKUP(K32,Proposito_programa!$C$2:$E$59,3,FALSE))," ",VLOOKUP(K32,Proposito_programa!$C$2:$E$59,3,FALSE))</f>
        <v>Propósito 5: Construir Bogotá - Región con gobierno abierto, transparente y ciudadanía consciente</v>
      </c>
      <c r="N32" s="89" t="s">
        <v>837</v>
      </c>
      <c r="O32" s="54">
        <v>0</v>
      </c>
      <c r="P32" s="54">
        <v>1010215026</v>
      </c>
      <c r="Q32" s="54" t="s">
        <v>671</v>
      </c>
      <c r="R32" s="55" t="s">
        <v>63</v>
      </c>
      <c r="S32" s="75"/>
      <c r="T32" s="76"/>
      <c r="U32" s="77"/>
      <c r="V32" s="57"/>
      <c r="W32" s="105">
        <v>30000000</v>
      </c>
      <c r="X32" s="78"/>
      <c r="Y32" s="55">
        <f t="shared" si="3"/>
        <v>1</v>
      </c>
      <c r="Z32" s="100">
        <v>15000000</v>
      </c>
      <c r="AA32" s="80">
        <f t="shared" si="0"/>
        <v>45000000</v>
      </c>
      <c r="AB32" s="80">
        <f t="shared" si="1"/>
        <v>45000001</v>
      </c>
      <c r="AC32" s="65" t="d">
        <v>2023-02-02</v>
      </c>
      <c r="AD32" s="65" t="d">
        <v>2023-02-06</v>
      </c>
      <c r="AE32" s="65" t="d">
        <v>2023-11-05</v>
      </c>
      <c r="AF32" s="55">
        <v>180</v>
      </c>
      <c r="AG32" s="55">
        <v>1</v>
      </c>
      <c r="AH32" s="55">
        <v>90</v>
      </c>
      <c r="AL32" s="81"/>
      <c r="AM32" s="72" t="s">
        <v>527</v>
      </c>
      <c r="AN32" s="82">
        <f t="shared" si="2"/>
        <v>1.0000000222222223</v>
      </c>
    </row>
    <row r="33" spans="1:40" ht="15" x14ac:dyDescent="0.25">
      <c r="A33" s="83" t="s">
        <v>126</v>
      </c>
      <c r="B33" s="54">
        <v>2023</v>
      </c>
      <c r="C33" s="83" t="s">
        <v>127</v>
      </c>
      <c r="D33" s="73" t="s">
        <v>128</v>
      </c>
      <c r="E33" s="54" t="s">
        <v>68</v>
      </c>
      <c r="F33" s="54" t="s">
        <v>59</v>
      </c>
      <c r="G33" s="54" t="s">
        <v>60</v>
      </c>
      <c r="H33" s="125" t="s">
        <v>568</v>
      </c>
      <c r="I33" s="74" t="s">
        <v>61</v>
      </c>
      <c r="J33" s="55" t="s">
        <v>62</v>
      </c>
      <c r="K33" s="54">
        <v>57</v>
      </c>
      <c r="L33" s="55" t="str">
        <f>IF(ISERROR(VLOOKUP(K33,Proposito_programa!$C$2:$E$59,2,FALSE))," ",VLOOKUP(K33,Proposito_programa!$C$2:$E$59,2,FALSE))</f>
        <v>Gestión pública local</v>
      </c>
      <c r="M33" s="55" t="str">
        <f>IF(ISERROR(VLOOKUP(K33,Proposito_programa!$C$2:$E$59,3,FALSE))," ",VLOOKUP(K33,Proposito_programa!$C$2:$E$59,3,FALSE))</f>
        <v>Propósito 5: Construir Bogotá - Región con gobierno abierto, transparente y ciudadanía consciente</v>
      </c>
      <c r="N33" s="113" t="s">
        <v>837</v>
      </c>
      <c r="O33" s="54">
        <v>0</v>
      </c>
      <c r="P33" s="54">
        <v>52060589</v>
      </c>
      <c r="Q33" s="54" t="s">
        <v>672</v>
      </c>
      <c r="R33" s="55" t="s">
        <v>63</v>
      </c>
      <c r="S33" s="75"/>
      <c r="T33" s="76"/>
      <c r="U33" s="77"/>
      <c r="V33" s="57"/>
      <c r="W33" s="105">
        <v>35000000</v>
      </c>
      <c r="X33" s="78"/>
      <c r="Y33" s="55">
        <f t="shared" si="3"/>
        <v>1</v>
      </c>
      <c r="Z33" s="100">
        <v>17500000</v>
      </c>
      <c r="AA33" s="80">
        <f t="shared" si="0"/>
        <v>52500000</v>
      </c>
      <c r="AB33" s="80">
        <f t="shared" si="1"/>
        <v>52500001</v>
      </c>
      <c r="AC33" s="65" t="d">
        <v>2023-02-03</v>
      </c>
      <c r="AD33" s="65" t="d">
        <v>2023-02-06</v>
      </c>
      <c r="AE33" s="65" t="d">
        <v>2023-12-20</v>
      </c>
      <c r="AF33" s="55">
        <v>210</v>
      </c>
      <c r="AG33" s="55">
        <v>1</v>
      </c>
      <c r="AH33" s="55">
        <v>105</v>
      </c>
      <c r="AL33" s="81"/>
      <c r="AM33" s="72" t="s">
        <v>527</v>
      </c>
      <c r="AN33" s="82">
        <f t="shared" si="2"/>
        <v>1.000000019047619</v>
      </c>
    </row>
    <row r="34" spans="1:40" ht="15" x14ac:dyDescent="0.25">
      <c r="A34" s="83" t="s">
        <v>129</v>
      </c>
      <c r="B34" s="54">
        <v>2023</v>
      </c>
      <c r="C34" s="83" t="s">
        <v>130</v>
      </c>
      <c r="D34" s="73" t="s">
        <v>131</v>
      </c>
      <c r="E34" s="54" t="s">
        <v>68</v>
      </c>
      <c r="F34" s="54" t="s">
        <v>59</v>
      </c>
      <c r="G34" s="54" t="s">
        <v>60</v>
      </c>
      <c r="H34" s="125" t="s">
        <v>569</v>
      </c>
      <c r="I34" s="74" t="s">
        <v>61</v>
      </c>
      <c r="J34" s="55" t="s">
        <v>62</v>
      </c>
      <c r="K34" s="54">
        <v>57</v>
      </c>
      <c r="L34" s="55" t="str">
        <f>IF(ISERROR(VLOOKUP(K34,Proposito_programa!$C$2:$E$59,2,FALSE))," ",VLOOKUP(K34,Proposito_programa!$C$2:$E$59,2,FALSE))</f>
        <v>Gestión pública local</v>
      </c>
      <c r="M34" s="55" t="str">
        <f>IF(ISERROR(VLOOKUP(K34,Proposito_programa!$C$2:$E$59,3,FALSE))," ",VLOOKUP(K34,Proposito_programa!$C$2:$E$59,3,FALSE))</f>
        <v>Propósito 5: Construir Bogotá - Región con gobierno abierto, transparente y ciudadanía consciente</v>
      </c>
      <c r="N34" s="113" t="s">
        <v>840</v>
      </c>
      <c r="O34" s="54">
        <v>0</v>
      </c>
      <c r="P34" s="54">
        <v>1031157993</v>
      </c>
      <c r="Q34" s="54" t="s">
        <v>673</v>
      </c>
      <c r="R34" s="55" t="s">
        <v>63</v>
      </c>
      <c r="S34" s="75"/>
      <c r="T34" s="76"/>
      <c r="U34" s="77"/>
      <c r="V34" s="57"/>
      <c r="W34" s="105">
        <v>23100000</v>
      </c>
      <c r="X34" s="78"/>
      <c r="Y34" s="55">
        <f t="shared" si="3"/>
        <v>1</v>
      </c>
      <c r="Z34" s="100">
        <v>11550000</v>
      </c>
      <c r="AA34" s="80">
        <f t="shared" si="0"/>
        <v>34650000</v>
      </c>
      <c r="AB34" s="80">
        <f t="shared" si="1"/>
        <v>34650001</v>
      </c>
      <c r="AC34" s="65" t="d">
        <v>2023-02-02</v>
      </c>
      <c r="AD34" s="65" t="d">
        <v>2023-02-06</v>
      </c>
      <c r="AE34" s="65" t="d">
        <v>2023-12-20</v>
      </c>
      <c r="AF34" s="55">
        <v>210</v>
      </c>
      <c r="AG34" s="55">
        <v>1</v>
      </c>
      <c r="AH34" s="55">
        <v>106</v>
      </c>
      <c r="AL34" s="81"/>
      <c r="AM34" s="72" t="s">
        <v>527</v>
      </c>
      <c r="AN34" s="82">
        <f t="shared" si="2"/>
        <v>1.0000000288600288</v>
      </c>
    </row>
    <row r="35" spans="1:40" ht="15" x14ac:dyDescent="0.25">
      <c r="A35" s="83" t="s">
        <v>132</v>
      </c>
      <c r="B35" s="54">
        <v>2023</v>
      </c>
      <c r="C35" s="83" t="s">
        <v>133</v>
      </c>
      <c r="D35" s="73" t="s">
        <v>134</v>
      </c>
      <c r="E35" s="54" t="s">
        <v>68</v>
      </c>
      <c r="F35" s="54" t="s">
        <v>59</v>
      </c>
      <c r="G35" s="54" t="s">
        <v>60</v>
      </c>
      <c r="H35" s="125" t="s">
        <v>570</v>
      </c>
      <c r="I35" s="74" t="s">
        <v>61</v>
      </c>
      <c r="J35" s="55" t="s">
        <v>62</v>
      </c>
      <c r="K35" s="54">
        <v>57</v>
      </c>
      <c r="L35" s="55" t="str">
        <f>IF(ISERROR(VLOOKUP(K35,Proposito_programa!$C$2:$E$59,2,FALSE))," ",VLOOKUP(K35,Proposito_programa!$C$2:$E$59,2,FALSE))</f>
        <v>Gestión pública local</v>
      </c>
      <c r="M35" s="55" t="str">
        <f>IF(ISERROR(VLOOKUP(K35,Proposito_programa!$C$2:$E$59,3,FALSE))," ",VLOOKUP(K35,Proposito_programa!$C$2:$E$59,3,FALSE))</f>
        <v>Propósito 5: Construir Bogotá - Región con gobierno abierto, transparente y ciudadanía consciente</v>
      </c>
      <c r="N35" s="113" t="s">
        <v>837</v>
      </c>
      <c r="O35" s="54">
        <v>0</v>
      </c>
      <c r="P35" s="54">
        <v>51880973</v>
      </c>
      <c r="Q35" s="54" t="s">
        <v>674</v>
      </c>
      <c r="R35" s="55" t="s">
        <v>63</v>
      </c>
      <c r="S35" s="75"/>
      <c r="T35" s="76"/>
      <c r="U35" s="77"/>
      <c r="V35" s="57"/>
      <c r="W35" s="105">
        <v>14283000</v>
      </c>
      <c r="X35" s="78"/>
      <c r="Y35" s="55">
        <f t="shared" si="3"/>
        <v>1</v>
      </c>
      <c r="Z35" s="100">
        <v>7141500</v>
      </c>
      <c r="AA35" s="80">
        <f t="shared" si="0"/>
        <v>21424500</v>
      </c>
      <c r="AB35" s="80">
        <f t="shared" si="1"/>
        <v>21424501</v>
      </c>
      <c r="AC35" s="65" t="d">
        <v>2023-02-02</v>
      </c>
      <c r="AD35" s="65" t="d">
        <v>2023-02-03</v>
      </c>
      <c r="AE35" s="65" t="d">
        <v>2023-11-02</v>
      </c>
      <c r="AF35" s="55">
        <v>180</v>
      </c>
      <c r="AG35" s="55">
        <v>1</v>
      </c>
      <c r="AH35" s="55">
        <v>90</v>
      </c>
      <c r="AL35" s="81"/>
      <c r="AM35" s="72" t="s">
        <v>527</v>
      </c>
      <c r="AN35" s="82">
        <f t="shared" si="2"/>
        <v>1.000000046675535</v>
      </c>
    </row>
    <row r="36" spans="1:40" ht="15" x14ac:dyDescent="0.25">
      <c r="A36" s="83" t="s">
        <v>135</v>
      </c>
      <c r="B36" s="54">
        <v>2023</v>
      </c>
      <c r="C36" s="83" t="s">
        <v>136</v>
      </c>
      <c r="D36" s="73" t="s">
        <v>137</v>
      </c>
      <c r="E36" s="54" t="s">
        <v>68</v>
      </c>
      <c r="F36" s="54" t="s">
        <v>59</v>
      </c>
      <c r="G36" s="54" t="s">
        <v>60</v>
      </c>
      <c r="H36" s="125" t="s">
        <v>571</v>
      </c>
      <c r="I36" s="74" t="s">
        <v>61</v>
      </c>
      <c r="J36" s="55" t="s">
        <v>62</v>
      </c>
      <c r="K36" s="54">
        <v>57</v>
      </c>
      <c r="L36" s="55" t="str">
        <f>IF(ISERROR(VLOOKUP(K36,Proposito_programa!$C$2:$E$59,2,FALSE))," ",VLOOKUP(K36,Proposito_programa!$C$2:$E$59,2,FALSE))</f>
        <v>Gestión pública local</v>
      </c>
      <c r="M36" s="55" t="str">
        <f>IF(ISERROR(VLOOKUP(K36,Proposito_programa!$C$2:$E$59,3,FALSE))," ",VLOOKUP(K36,Proposito_programa!$C$2:$E$59,3,FALSE))</f>
        <v>Propósito 5: Construir Bogotá - Región con gobierno abierto, transparente y ciudadanía consciente</v>
      </c>
      <c r="N36" s="113" t="s">
        <v>838</v>
      </c>
      <c r="O36" s="54">
        <v>0</v>
      </c>
      <c r="P36" s="54" t="s">
        <v>676</v>
      </c>
      <c r="Q36" s="54" t="s">
        <v>675</v>
      </c>
      <c r="R36" s="55" t="s">
        <v>63</v>
      </c>
      <c r="S36" s="75"/>
      <c r="T36" s="76"/>
      <c r="U36" s="77"/>
      <c r="V36" s="57"/>
      <c r="W36" s="105">
        <v>40800000</v>
      </c>
      <c r="X36" s="78"/>
      <c r="Y36" s="55">
        <f t="shared" si="3"/>
        <v>1</v>
      </c>
      <c r="Z36" s="100">
        <v>13260000</v>
      </c>
      <c r="AA36" s="80">
        <f t="shared" si="0"/>
        <v>54060000</v>
      </c>
      <c r="AB36" s="80">
        <f t="shared" si="1"/>
        <v>54060001</v>
      </c>
      <c r="AC36" s="65" t="d">
        <v>2023-02-02</v>
      </c>
      <c r="AD36" s="65" t="d">
        <v>2023-02-03</v>
      </c>
      <c r="AE36" s="65" t="d">
        <v>2023-12-31</v>
      </c>
      <c r="AF36" s="55">
        <v>240</v>
      </c>
      <c r="AG36" s="55">
        <v>1</v>
      </c>
      <c r="AH36" s="55">
        <v>79</v>
      </c>
      <c r="AI36" s="55">
        <v>37722989</v>
      </c>
      <c r="AJ36" s="55" t="s">
        <v>818</v>
      </c>
      <c r="AK36" s="65" t="d">
        <v>2023-08-04</v>
      </c>
      <c r="AL36" s="81"/>
      <c r="AM36" s="72" t="s">
        <v>527</v>
      </c>
      <c r="AN36" s="82">
        <f t="shared" si="2"/>
        <v>1.0000000184979652</v>
      </c>
    </row>
    <row r="37" spans="1:40" ht="15" x14ac:dyDescent="0.25">
      <c r="A37" s="84" t="s">
        <v>138</v>
      </c>
      <c r="B37" s="54">
        <v>2023</v>
      </c>
      <c r="C37" s="84" t="s">
        <v>139</v>
      </c>
      <c r="D37" s="85" t="s">
        <v>140</v>
      </c>
      <c r="E37" s="54" t="s">
        <v>68</v>
      </c>
      <c r="F37" s="54" t="s">
        <v>59</v>
      </c>
      <c r="G37" s="54" t="s">
        <v>60</v>
      </c>
      <c r="H37" s="125" t="s">
        <v>572</v>
      </c>
      <c r="I37" s="74" t="s">
        <v>61</v>
      </c>
      <c r="J37" s="55" t="s">
        <v>62</v>
      </c>
      <c r="K37" s="54">
        <v>57</v>
      </c>
      <c r="L37" s="55" t="str">
        <f>IF(ISERROR(VLOOKUP(K37,Proposito_programa!$C$2:$E$59,2,FALSE))," ",VLOOKUP(K37,Proposito_programa!$C$2:$E$59,2,FALSE))</f>
        <v>Gestión pública local</v>
      </c>
      <c r="M37" s="55" t="str">
        <f>IF(ISERROR(VLOOKUP(K37,Proposito_programa!$C$2:$E$59,3,FALSE))," ",VLOOKUP(K37,Proposito_programa!$C$2:$E$59,3,FALSE))</f>
        <v>Propósito 5: Construir Bogotá - Región con gobierno abierto, transparente y ciudadanía consciente</v>
      </c>
      <c r="N37" s="113" t="s">
        <v>841</v>
      </c>
      <c r="O37" s="54">
        <v>0</v>
      </c>
      <c r="P37" s="54">
        <v>1013643257</v>
      </c>
      <c r="Q37" s="54" t="s">
        <v>677</v>
      </c>
      <c r="R37" s="55" t="s">
        <v>63</v>
      </c>
      <c r="S37" s="75"/>
      <c r="T37" s="76"/>
      <c r="U37" s="77"/>
      <c r="V37" s="57"/>
      <c r="W37" s="105">
        <v>30600000</v>
      </c>
      <c r="X37" s="78"/>
      <c r="Y37" s="55">
        <f t="shared" si="3"/>
        <v>1</v>
      </c>
      <c r="Z37" s="100">
        <v>15300000</v>
      </c>
      <c r="AA37" s="80">
        <f t="shared" si="0"/>
        <v>45900000</v>
      </c>
      <c r="AB37" s="80">
        <f t="shared" si="1"/>
        <v>45900001</v>
      </c>
      <c r="AC37" s="65" t="d">
        <v>2023-02-02</v>
      </c>
      <c r="AD37" s="65" t="d">
        <v>2023-02-03</v>
      </c>
      <c r="AE37" s="65" t="d">
        <v>2023-12-19</v>
      </c>
      <c r="AF37" s="55">
        <v>180</v>
      </c>
      <c r="AG37" s="55">
        <v>1</v>
      </c>
      <c r="AH37" s="55">
        <v>90</v>
      </c>
      <c r="AL37" s="81"/>
      <c r="AM37" s="72" t="s">
        <v>527</v>
      </c>
      <c r="AN37" s="82">
        <f t="shared" si="2"/>
        <v>1.0000000217864924</v>
      </c>
    </row>
    <row r="38" spans="1:40" ht="15" x14ac:dyDescent="0.25">
      <c r="A38" s="83" t="s">
        <v>141</v>
      </c>
      <c r="B38" s="54">
        <v>2023</v>
      </c>
      <c r="C38" s="83" t="s">
        <v>142</v>
      </c>
      <c r="D38" s="73" t="s">
        <v>143</v>
      </c>
      <c r="E38" s="54" t="s">
        <v>68</v>
      </c>
      <c r="F38" s="54" t="s">
        <v>59</v>
      </c>
      <c r="G38" s="54" t="s">
        <v>60</v>
      </c>
      <c r="H38" s="125" t="s">
        <v>573</v>
      </c>
      <c r="I38" s="74" t="s">
        <v>61</v>
      </c>
      <c r="J38" s="55" t="s">
        <v>62</v>
      </c>
      <c r="K38" s="54">
        <v>57</v>
      </c>
      <c r="L38" s="55" t="str">
        <f>IF(ISERROR(VLOOKUP(K38,Proposito_programa!$C$2:$E$59,2,FALSE))," ",VLOOKUP(K38,Proposito_programa!$C$2:$E$59,2,FALSE))</f>
        <v>Gestión pública local</v>
      </c>
      <c r="M38" s="55" t="str">
        <f>IF(ISERROR(VLOOKUP(K38,Proposito_programa!$C$2:$E$59,3,FALSE))," ",VLOOKUP(K38,Proposito_programa!$C$2:$E$59,3,FALSE))</f>
        <v>Propósito 5: Construir Bogotá - Región con gobierno abierto, transparente y ciudadanía consciente</v>
      </c>
      <c r="N38" s="113" t="s">
        <v>842</v>
      </c>
      <c r="O38" s="54">
        <v>0</v>
      </c>
      <c r="P38" s="54">
        <v>11605534</v>
      </c>
      <c r="Q38" s="54" t="s">
        <v>678</v>
      </c>
      <c r="R38" s="55" t="s">
        <v>63</v>
      </c>
      <c r="S38" s="75"/>
      <c r="T38" s="76"/>
      <c r="U38" s="77"/>
      <c r="V38" s="57"/>
      <c r="W38" s="105">
        <v>77000000</v>
      </c>
      <c r="X38" s="78"/>
      <c r="Y38" s="55">
        <f t="shared" si="3"/>
        <v>0</v>
      </c>
      <c r="Z38" s="100"/>
      <c r="AA38" s="80">
        <f t="shared" si="0"/>
        <v>77000000</v>
      </c>
      <c r="AB38" s="80">
        <f t="shared" si="1"/>
        <v>77000000</v>
      </c>
      <c r="AC38" s="65" t="d">
        <v>2023-02-03</v>
      </c>
      <c r="AD38" s="65" t="d">
        <v>2023-02-08</v>
      </c>
      <c r="AE38" s="65" t="d">
        <v>2024-01-07</v>
      </c>
      <c r="AF38" s="55">
        <v>330</v>
      </c>
      <c r="AL38" s="81"/>
      <c r="AM38" s="72" t="s">
        <v>527</v>
      </c>
      <c r="AN38" s="82">
        <f t="shared" si="2"/>
        <v>1</v>
      </c>
    </row>
    <row r="39" spans="1:40" ht="15" x14ac:dyDescent="0.25">
      <c r="A39" s="83" t="s">
        <v>144</v>
      </c>
      <c r="B39" s="54">
        <v>2023</v>
      </c>
      <c r="C39" s="83" t="s">
        <v>145</v>
      </c>
      <c r="D39" s="73" t="s">
        <v>146</v>
      </c>
      <c r="E39" s="54" t="s">
        <v>68</v>
      </c>
      <c r="F39" s="54" t="s">
        <v>59</v>
      </c>
      <c r="G39" s="54" t="s">
        <v>60</v>
      </c>
      <c r="H39" s="125" t="s">
        <v>574</v>
      </c>
      <c r="I39" s="74" t="s">
        <v>61</v>
      </c>
      <c r="J39" s="55" t="s">
        <v>62</v>
      </c>
      <c r="K39" s="54">
        <v>57</v>
      </c>
      <c r="L39" s="55" t="str">
        <f>IF(ISERROR(VLOOKUP(K39,Proposito_programa!$C$2:$E$59,2,FALSE))," ",VLOOKUP(K39,Proposito_programa!$C$2:$E$59,2,FALSE))</f>
        <v>Gestión pública local</v>
      </c>
      <c r="M39" s="55" t="str">
        <f>IF(ISERROR(VLOOKUP(K39,Proposito_programa!$C$2:$E$59,3,FALSE))," ",VLOOKUP(K39,Proposito_programa!$C$2:$E$59,3,FALSE))</f>
        <v>Propósito 5: Construir Bogotá - Región con gobierno abierto, transparente y ciudadanía consciente</v>
      </c>
      <c r="N39" s="113" t="s">
        <v>838</v>
      </c>
      <c r="O39" s="54">
        <v>0</v>
      </c>
      <c r="P39" s="54">
        <v>1047462010</v>
      </c>
      <c r="Q39" s="54" t="s">
        <v>679</v>
      </c>
      <c r="R39" s="55" t="s">
        <v>63</v>
      </c>
      <c r="S39" s="75"/>
      <c r="T39" s="76"/>
      <c r="U39" s="77"/>
      <c r="V39" s="57"/>
      <c r="W39" s="105">
        <v>88000000</v>
      </c>
      <c r="X39" s="78"/>
      <c r="Y39" s="55">
        <f t="shared" si="3"/>
        <v>0</v>
      </c>
      <c r="Z39" s="100"/>
      <c r="AA39" s="80">
        <f t="shared" si="0"/>
        <v>88000000</v>
      </c>
      <c r="AB39" s="80">
        <f t="shared" si="1"/>
        <v>88000000</v>
      </c>
      <c r="AC39" s="65" t="d">
        <v>2023-02-02</v>
      </c>
      <c r="AD39" s="65" t="d">
        <v>2023-02-03</v>
      </c>
      <c r="AE39" s="65" t="d">
        <v>2024-01-02</v>
      </c>
      <c r="AF39" s="55">
        <v>330</v>
      </c>
      <c r="AL39" s="81"/>
      <c r="AM39" s="72" t="s">
        <v>527</v>
      </c>
      <c r="AN39" s="82">
        <f t="shared" si="2"/>
        <v>1</v>
      </c>
    </row>
    <row r="40" spans="1:40" ht="15" x14ac:dyDescent="0.25">
      <c r="A40" s="83" t="s">
        <v>147</v>
      </c>
      <c r="B40" s="54">
        <v>2023</v>
      </c>
      <c r="C40" s="83" t="s">
        <v>148</v>
      </c>
      <c r="D40" s="73" t="s">
        <v>149</v>
      </c>
      <c r="E40" s="54" t="s">
        <v>68</v>
      </c>
      <c r="F40" s="54" t="s">
        <v>59</v>
      </c>
      <c r="G40" s="54" t="s">
        <v>60</v>
      </c>
      <c r="H40" s="125" t="s">
        <v>575</v>
      </c>
      <c r="I40" s="74" t="s">
        <v>61</v>
      </c>
      <c r="J40" s="55" t="s">
        <v>62</v>
      </c>
      <c r="K40" s="54">
        <v>57</v>
      </c>
      <c r="L40" s="55" t="str">
        <f>IF(ISERROR(VLOOKUP(K40,Proposito_programa!$C$2:$E$59,2,FALSE))," ",VLOOKUP(K40,Proposito_programa!$C$2:$E$59,2,FALSE))</f>
        <v>Gestión pública local</v>
      </c>
      <c r="M40" s="55" t="str">
        <f>IF(ISERROR(VLOOKUP(K40,Proposito_programa!$C$2:$E$59,3,FALSE))," ",VLOOKUP(K40,Proposito_programa!$C$2:$E$59,3,FALSE))</f>
        <v>Propósito 5: Construir Bogotá - Región con gobierno abierto, transparente y ciudadanía consciente</v>
      </c>
      <c r="N40" s="113" t="s">
        <v>840</v>
      </c>
      <c r="O40" s="54">
        <v>0</v>
      </c>
      <c r="P40" s="54">
        <v>1065641911</v>
      </c>
      <c r="Q40" s="54" t="s">
        <v>680</v>
      </c>
      <c r="R40" s="55" t="s">
        <v>63</v>
      </c>
      <c r="S40" s="75"/>
      <c r="T40" s="76"/>
      <c r="U40" s="77"/>
      <c r="V40" s="57"/>
      <c r="W40" s="105">
        <v>30000000</v>
      </c>
      <c r="X40" s="78"/>
      <c r="Y40" s="55">
        <f t="shared" si="3"/>
        <v>1</v>
      </c>
      <c r="Z40" s="100">
        <v>15000000</v>
      </c>
      <c r="AA40" s="80">
        <f t="shared" si="0"/>
        <v>45000000</v>
      </c>
      <c r="AB40" s="80">
        <f t="shared" si="1"/>
        <v>45000001</v>
      </c>
      <c r="AC40" s="65" t="d">
        <v>2023-02-03</v>
      </c>
      <c r="AD40" s="65" t="d">
        <v>2023-02-06</v>
      </c>
      <c r="AE40" s="65" t="d">
        <v>2023-11-05</v>
      </c>
      <c r="AF40" s="55">
        <v>180</v>
      </c>
      <c r="AG40" s="55">
        <v>1</v>
      </c>
      <c r="AH40" s="55">
        <v>90</v>
      </c>
      <c r="AL40" s="81"/>
      <c r="AM40" s="72" t="s">
        <v>527</v>
      </c>
      <c r="AN40" s="82">
        <f t="shared" si="2"/>
        <v>1.0000000222222223</v>
      </c>
    </row>
    <row r="41" spans="1:40" ht="15" x14ac:dyDescent="0.25">
      <c r="A41" s="83" t="s">
        <v>150</v>
      </c>
      <c r="B41" s="54">
        <v>2023</v>
      </c>
      <c r="C41" s="83" t="s">
        <v>151</v>
      </c>
      <c r="D41" s="73" t="s">
        <v>152</v>
      </c>
      <c r="E41" s="54" t="s">
        <v>68</v>
      </c>
      <c r="F41" s="54" t="s">
        <v>59</v>
      </c>
      <c r="G41" s="54" t="s">
        <v>60</v>
      </c>
      <c r="H41" s="125" t="s">
        <v>576</v>
      </c>
      <c r="I41" s="74" t="s">
        <v>61</v>
      </c>
      <c r="J41" s="55" t="s">
        <v>62</v>
      </c>
      <c r="K41" s="54">
        <v>57</v>
      </c>
      <c r="L41" s="55" t="str">
        <f>IF(ISERROR(VLOOKUP(K41,Proposito_programa!$C$2:$E$59,2,FALSE))," ",VLOOKUP(K41,Proposito_programa!$C$2:$E$59,2,FALSE))</f>
        <v>Gestión pública local</v>
      </c>
      <c r="M41" s="55" t="str">
        <f>IF(ISERROR(VLOOKUP(K41,Proposito_programa!$C$2:$E$59,3,FALSE))," ",VLOOKUP(K41,Proposito_programa!$C$2:$E$59,3,FALSE))</f>
        <v>Propósito 5: Construir Bogotá - Región con gobierno abierto, transparente y ciudadanía consciente</v>
      </c>
      <c r="N41" s="113" t="s">
        <v>843</v>
      </c>
      <c r="O41" s="54">
        <v>0</v>
      </c>
      <c r="P41" s="54">
        <v>52711997</v>
      </c>
      <c r="Q41" s="54" t="s">
        <v>681</v>
      </c>
      <c r="R41" s="55" t="s">
        <v>63</v>
      </c>
      <c r="S41" s="75"/>
      <c r="T41" s="76"/>
      <c r="U41" s="77"/>
      <c r="V41" s="57"/>
      <c r="W41" s="105">
        <v>54400000</v>
      </c>
      <c r="X41" s="78"/>
      <c r="Y41" s="55">
        <f t="shared" si="3"/>
        <v>1</v>
      </c>
      <c r="Z41" s="100">
        <v>18813333</v>
      </c>
      <c r="AA41" s="80">
        <f t="shared" si="0"/>
        <v>73213333</v>
      </c>
      <c r="AB41" s="80">
        <f t="shared" si="1"/>
        <v>73213334</v>
      </c>
      <c r="AC41" s="65" t="d">
        <v>2023-02-03</v>
      </c>
      <c r="AD41" s="65" t="d">
        <v>2023-02-08</v>
      </c>
      <c r="AE41" s="65" t="d">
        <v>2023-12-31</v>
      </c>
      <c r="AF41" s="55">
        <v>240</v>
      </c>
      <c r="AG41" s="55">
        <v>1</v>
      </c>
      <c r="AH41" s="55">
        <v>84</v>
      </c>
      <c r="AL41" s="81"/>
      <c r="AM41" s="72" t="s">
        <v>527</v>
      </c>
      <c r="AN41" s="82">
        <f t="shared" si="2"/>
        <v>1.0000000136587144</v>
      </c>
    </row>
    <row r="42" spans="1:40" ht="15" x14ac:dyDescent="0.25">
      <c r="A42" s="83" t="s">
        <v>153</v>
      </c>
      <c r="B42" s="54">
        <v>2023</v>
      </c>
      <c r="C42" s="83" t="s">
        <v>154</v>
      </c>
      <c r="D42" s="73" t="s">
        <v>155</v>
      </c>
      <c r="E42" s="54" t="s">
        <v>68</v>
      </c>
      <c r="F42" s="54" t="s">
        <v>59</v>
      </c>
      <c r="G42" s="54" t="s">
        <v>60</v>
      </c>
      <c r="H42" s="125" t="s">
        <v>577</v>
      </c>
      <c r="I42" s="74" t="s">
        <v>61</v>
      </c>
      <c r="J42" s="55" t="s">
        <v>62</v>
      </c>
      <c r="K42" s="54">
        <v>57</v>
      </c>
      <c r="L42" s="55" t="str">
        <f>IF(ISERROR(VLOOKUP(K42,Proposito_programa!$C$2:$E$59,2,FALSE))," ",VLOOKUP(K42,Proposito_programa!$C$2:$E$59,2,FALSE))</f>
        <v>Gestión pública local</v>
      </c>
      <c r="M42" s="55" t="str">
        <f>IF(ISERROR(VLOOKUP(K42,Proposito_programa!$C$2:$E$59,3,FALSE))," ",VLOOKUP(K42,Proposito_programa!$C$2:$E$59,3,FALSE))</f>
        <v>Propósito 5: Construir Bogotá - Región con gobierno abierto, transparente y ciudadanía consciente</v>
      </c>
      <c r="N42" s="113" t="s">
        <v>837</v>
      </c>
      <c r="O42" s="54">
        <v>0</v>
      </c>
      <c r="P42" s="54">
        <v>79581451</v>
      </c>
      <c r="Q42" s="54" t="s">
        <v>682</v>
      </c>
      <c r="R42" s="55" t="s">
        <v>63</v>
      </c>
      <c r="S42" s="75"/>
      <c r="T42" s="76"/>
      <c r="U42" s="77"/>
      <c r="V42" s="57"/>
      <c r="W42" s="105">
        <v>29997000</v>
      </c>
      <c r="X42" s="78"/>
      <c r="Y42" s="55">
        <f t="shared" si="3"/>
        <v>0</v>
      </c>
      <c r="Z42" s="100"/>
      <c r="AA42" s="80">
        <f t="shared" si="0"/>
        <v>29997000</v>
      </c>
      <c r="AB42" s="80">
        <f t="shared" si="1"/>
        <v>29997000</v>
      </c>
      <c r="AC42" s="65" t="d">
        <v>2023-02-03</v>
      </c>
      <c r="AD42" s="65" t="d">
        <v>2023-02-07</v>
      </c>
      <c r="AE42" s="65" t="d">
        <v>2024-01-06</v>
      </c>
      <c r="AF42" s="55">
        <v>330</v>
      </c>
      <c r="AL42" s="81"/>
      <c r="AM42" s="72" t="s">
        <v>527</v>
      </c>
      <c r="AN42" s="82">
        <f t="shared" si="2"/>
        <v>1</v>
      </c>
    </row>
    <row r="43" spans="1:40" ht="15" x14ac:dyDescent="0.25">
      <c r="A43" s="83" t="s">
        <v>156</v>
      </c>
      <c r="B43" s="54">
        <v>2023</v>
      </c>
      <c r="C43" s="83" t="s">
        <v>157</v>
      </c>
      <c r="D43" s="73" t="s">
        <v>158</v>
      </c>
      <c r="E43" s="54" t="s">
        <v>68</v>
      </c>
      <c r="F43" s="54" t="s">
        <v>59</v>
      </c>
      <c r="G43" s="54" t="s">
        <v>60</v>
      </c>
      <c r="H43" s="125" t="s">
        <v>578</v>
      </c>
      <c r="I43" s="74" t="s">
        <v>61</v>
      </c>
      <c r="J43" s="55" t="s">
        <v>62</v>
      </c>
      <c r="K43" s="54">
        <v>57</v>
      </c>
      <c r="L43" s="55" t="str">
        <f>IF(ISERROR(VLOOKUP(K43,Proposito_programa!$C$2:$E$59,2,FALSE))," ",VLOOKUP(K43,Proposito_programa!$C$2:$E$59,2,FALSE))</f>
        <v>Gestión pública local</v>
      </c>
      <c r="M43" s="55" t="str">
        <f>IF(ISERROR(VLOOKUP(K43,Proposito_programa!$C$2:$E$59,3,FALSE))," ",VLOOKUP(K43,Proposito_programa!$C$2:$E$59,3,FALSE))</f>
        <v>Propósito 5: Construir Bogotá - Región con gobierno abierto, transparente y ciudadanía consciente</v>
      </c>
      <c r="N43" s="113" t="s">
        <v>839</v>
      </c>
      <c r="O43" s="54">
        <v>0</v>
      </c>
      <c r="P43" s="54" t="s">
        <v>684</v>
      </c>
      <c r="Q43" s="54" t="s">
        <v>683</v>
      </c>
      <c r="R43" s="55" t="s">
        <v>63</v>
      </c>
      <c r="S43" s="75"/>
      <c r="T43" s="76"/>
      <c r="U43" s="77"/>
      <c r="V43" s="57"/>
      <c r="W43" s="105">
        <v>55000000</v>
      </c>
      <c r="X43" s="78"/>
      <c r="Y43" s="55">
        <f t="shared" si="3"/>
        <v>0</v>
      </c>
      <c r="Z43" s="100"/>
      <c r="AA43" s="80">
        <f t="shared" si="0"/>
        <v>55000000</v>
      </c>
      <c r="AB43" s="80">
        <f t="shared" si="1"/>
        <v>55000000</v>
      </c>
      <c r="AC43" s="65" t="d">
        <v>2023-02-07</v>
      </c>
      <c r="AD43" s="65" t="d">
        <v>2023-02-08</v>
      </c>
      <c r="AE43" s="65" t="d">
        <v>2024-01-07</v>
      </c>
      <c r="AF43" s="55">
        <v>330</v>
      </c>
      <c r="AI43" s="55">
        <v>1032407109</v>
      </c>
      <c r="AJ43" s="55" t="s">
        <v>819</v>
      </c>
      <c r="AK43" s="65" t="d">
        <v>2023-06-28</v>
      </c>
      <c r="AL43" s="81"/>
      <c r="AM43" s="72" t="s">
        <v>527</v>
      </c>
      <c r="AN43" s="82">
        <f t="shared" si="2"/>
        <v>1</v>
      </c>
    </row>
    <row r="44" spans="1:40" ht="15" x14ac:dyDescent="0.25">
      <c r="A44" s="83" t="s">
        <v>159</v>
      </c>
      <c r="B44" s="54">
        <v>2023</v>
      </c>
      <c r="C44" s="83" t="s">
        <v>160</v>
      </c>
      <c r="D44" s="73" t="s">
        <v>161</v>
      </c>
      <c r="E44" s="54" t="s">
        <v>68</v>
      </c>
      <c r="F44" s="54" t="s">
        <v>59</v>
      </c>
      <c r="G44" s="54" t="s">
        <v>60</v>
      </c>
      <c r="H44" s="125" t="s">
        <v>579</v>
      </c>
      <c r="I44" s="74" t="s">
        <v>61</v>
      </c>
      <c r="J44" s="55" t="s">
        <v>62</v>
      </c>
      <c r="K44" s="54">
        <v>57</v>
      </c>
      <c r="L44" s="55" t="str">
        <f>IF(ISERROR(VLOOKUP(K44,Proposito_programa!$C$2:$E$59,2,FALSE))," ",VLOOKUP(K44,Proposito_programa!$C$2:$E$59,2,FALSE))</f>
        <v>Gestión pública local</v>
      </c>
      <c r="M44" s="55" t="str">
        <f>IF(ISERROR(VLOOKUP(K44,Proposito_programa!$C$2:$E$59,3,FALSE))," ",VLOOKUP(K44,Proposito_programa!$C$2:$E$59,3,FALSE))</f>
        <v>Propósito 5: Construir Bogotá - Región con gobierno abierto, transparente y ciudadanía consciente</v>
      </c>
      <c r="N44" s="113" t="s">
        <v>844</v>
      </c>
      <c r="O44" s="54">
        <v>0</v>
      </c>
      <c r="P44" s="54">
        <v>7174336</v>
      </c>
      <c r="Q44" s="54" t="s">
        <v>685</v>
      </c>
      <c r="R44" s="55" t="s">
        <v>63</v>
      </c>
      <c r="S44" s="75"/>
      <c r="T44" s="76"/>
      <c r="U44" s="77"/>
      <c r="V44" s="57"/>
      <c r="W44" s="105">
        <v>40000000</v>
      </c>
      <c r="X44" s="78"/>
      <c r="Y44" s="55">
        <f t="shared" si="3"/>
        <v>1</v>
      </c>
      <c r="Z44" s="100">
        <v>13833333</v>
      </c>
      <c r="AA44" s="80">
        <f t="shared" si="0"/>
        <v>53833333</v>
      </c>
      <c r="AB44" s="80">
        <f t="shared" si="1"/>
        <v>53833334</v>
      </c>
      <c r="AC44" s="65" t="d">
        <v>2023-02-06</v>
      </c>
      <c r="AD44" s="65" t="d">
        <v>2023-02-08</v>
      </c>
      <c r="AE44" s="65" t="d">
        <v>2023-12-31</v>
      </c>
      <c r="AF44" s="55">
        <v>240</v>
      </c>
      <c r="AG44" s="55">
        <v>1</v>
      </c>
      <c r="AH44" s="55">
        <v>84</v>
      </c>
      <c r="AL44" s="81"/>
      <c r="AM44" s="72" t="s">
        <v>527</v>
      </c>
      <c r="AN44" s="82">
        <f t="shared" si="2"/>
        <v>1.0000000185758515</v>
      </c>
    </row>
    <row r="45" spans="1:40" ht="15" x14ac:dyDescent="0.25">
      <c r="A45" s="83" t="s">
        <v>162</v>
      </c>
      <c r="B45" s="54">
        <v>2023</v>
      </c>
      <c r="C45" s="83" t="s">
        <v>163</v>
      </c>
      <c r="D45" s="73" t="s">
        <v>164</v>
      </c>
      <c r="E45" s="54" t="s">
        <v>68</v>
      </c>
      <c r="F45" s="54" t="s">
        <v>59</v>
      </c>
      <c r="G45" s="54" t="s">
        <v>60</v>
      </c>
      <c r="H45" s="125" t="s">
        <v>580</v>
      </c>
      <c r="I45" s="74" t="s">
        <v>61</v>
      </c>
      <c r="J45" s="55" t="s">
        <v>62</v>
      </c>
      <c r="K45" s="54">
        <v>57</v>
      </c>
      <c r="L45" s="55" t="str">
        <f>IF(ISERROR(VLOOKUP(K45,Proposito_programa!$C$2:$E$59,2,FALSE))," ",VLOOKUP(K45,Proposito_programa!$C$2:$E$59,2,FALSE))</f>
        <v>Gestión pública local</v>
      </c>
      <c r="M45" s="55" t="str">
        <f>IF(ISERROR(VLOOKUP(K45,Proposito_programa!$C$2:$E$59,3,FALSE))," ",VLOOKUP(K45,Proposito_programa!$C$2:$E$59,3,FALSE))</f>
        <v>Propósito 5: Construir Bogotá - Región con gobierno abierto, transparente y ciudadanía consciente</v>
      </c>
      <c r="N45" s="113" t="s">
        <v>837</v>
      </c>
      <c r="O45" s="54">
        <v>0</v>
      </c>
      <c r="P45" s="54" t="s">
        <v>687</v>
      </c>
      <c r="Q45" s="54" t="s">
        <v>686</v>
      </c>
      <c r="R45" s="55" t="s">
        <v>63</v>
      </c>
      <c r="S45" s="75"/>
      <c r="T45" s="76"/>
      <c r="U45" s="77"/>
      <c r="V45" s="57"/>
      <c r="W45" s="105">
        <v>40000000</v>
      </c>
      <c r="X45" s="78"/>
      <c r="Y45" s="55">
        <f t="shared" si="3"/>
        <v>1</v>
      </c>
      <c r="Z45" s="100">
        <v>13500000</v>
      </c>
      <c r="AA45" s="80">
        <f t="shared" si="0"/>
        <v>53500000</v>
      </c>
      <c r="AB45" s="80">
        <f t="shared" si="1"/>
        <v>53500001</v>
      </c>
      <c r="AC45" s="65" t="d">
        <v>2023-02-07</v>
      </c>
      <c r="AD45" s="65" t="d">
        <v>2023-02-10</v>
      </c>
      <c r="AE45" s="65" t="d">
        <v>2023-12-31</v>
      </c>
      <c r="AF45" s="55">
        <v>240</v>
      </c>
      <c r="AG45" s="55">
        <v>1</v>
      </c>
      <c r="AH45" s="55">
        <v>82</v>
      </c>
      <c r="AI45" s="55">
        <v>1010198750</v>
      </c>
      <c r="AJ45" s="55" t="s">
        <v>820</v>
      </c>
      <c r="AK45" s="65" t="d">
        <v>2023-06-16</v>
      </c>
      <c r="AL45" s="81"/>
      <c r="AM45" s="72" t="s">
        <v>527</v>
      </c>
      <c r="AN45" s="82">
        <f t="shared" si="2"/>
        <v>1.0000000186915887</v>
      </c>
    </row>
    <row r="46" spans="1:40" ht="15" x14ac:dyDescent="0.25">
      <c r="A46" s="83" t="s">
        <v>165</v>
      </c>
      <c r="B46" s="54">
        <v>2023</v>
      </c>
      <c r="C46" s="83" t="s">
        <v>166</v>
      </c>
      <c r="D46" s="86" t="s">
        <v>167</v>
      </c>
      <c r="E46" s="54" t="s">
        <v>68</v>
      </c>
      <c r="F46" s="54" t="s">
        <v>59</v>
      </c>
      <c r="G46" s="54" t="s">
        <v>60</v>
      </c>
      <c r="H46" s="125" t="s">
        <v>581</v>
      </c>
      <c r="I46" s="74" t="s">
        <v>61</v>
      </c>
      <c r="J46" s="55" t="s">
        <v>62</v>
      </c>
      <c r="K46" s="54">
        <v>57</v>
      </c>
      <c r="L46" s="55" t="str">
        <f>IF(ISERROR(VLOOKUP(K46,Proposito_programa!$C$2:$E$59,2,FALSE))," ",VLOOKUP(K46,Proposito_programa!$C$2:$E$59,2,FALSE))</f>
        <v>Gestión pública local</v>
      </c>
      <c r="M46" s="55" t="str">
        <f>IF(ISERROR(VLOOKUP(K46,Proposito_programa!$C$2:$E$59,3,FALSE))," ",VLOOKUP(K46,Proposito_programa!$C$2:$E$59,3,FALSE))</f>
        <v>Propósito 5: Construir Bogotá - Región con gobierno abierto, transparente y ciudadanía consciente</v>
      </c>
      <c r="N46" s="113" t="s">
        <v>837</v>
      </c>
      <c r="O46" s="54">
        <v>0</v>
      </c>
      <c r="P46" s="54">
        <v>1140843788</v>
      </c>
      <c r="Q46" s="54" t="s">
        <v>688</v>
      </c>
      <c r="R46" s="55" t="s">
        <v>63</v>
      </c>
      <c r="S46" s="75"/>
      <c r="T46" s="76"/>
      <c r="U46" s="77"/>
      <c r="V46" s="57"/>
      <c r="W46" s="105">
        <v>88000000</v>
      </c>
      <c r="X46" s="78"/>
      <c r="Y46" s="55">
        <f t="shared" si="3"/>
        <v>0</v>
      </c>
      <c r="Z46" s="100"/>
      <c r="AA46" s="80">
        <f t="shared" si="0"/>
        <v>88000000</v>
      </c>
      <c r="AB46" s="80">
        <f t="shared" si="1"/>
        <v>88000000</v>
      </c>
      <c r="AC46" s="65" t="d">
        <v>2023-02-08</v>
      </c>
      <c r="AD46" s="65" t="d">
        <v>2023-02-13</v>
      </c>
      <c r="AE46" s="65" t="d">
        <v>2024-01-12</v>
      </c>
      <c r="AF46" s="55">
        <v>330</v>
      </c>
      <c r="AL46" s="81"/>
      <c r="AM46" s="72" t="s">
        <v>527</v>
      </c>
      <c r="AN46" s="82">
        <f t="shared" si="2"/>
        <v>1</v>
      </c>
    </row>
    <row r="47" spans="1:40" ht="15" x14ac:dyDescent="0.25">
      <c r="A47" s="83" t="s">
        <v>168</v>
      </c>
      <c r="B47" s="54">
        <v>2023</v>
      </c>
      <c r="C47" s="83" t="s">
        <v>169</v>
      </c>
      <c r="D47" s="73" t="s">
        <v>170</v>
      </c>
      <c r="E47" s="54" t="s">
        <v>68</v>
      </c>
      <c r="F47" s="54" t="s">
        <v>59</v>
      </c>
      <c r="G47" s="54" t="s">
        <v>60</v>
      </c>
      <c r="H47" s="125" t="s">
        <v>582</v>
      </c>
      <c r="I47" s="74" t="s">
        <v>61</v>
      </c>
      <c r="J47" s="55" t="s">
        <v>62</v>
      </c>
      <c r="K47" s="54">
        <v>57</v>
      </c>
      <c r="L47" s="55" t="str">
        <f>IF(ISERROR(VLOOKUP(K47,Proposito_programa!$C$2:$E$59,2,FALSE))," ",VLOOKUP(K47,Proposito_programa!$C$2:$E$59,2,FALSE))</f>
        <v>Gestión pública local</v>
      </c>
      <c r="M47" s="55" t="str">
        <f>IF(ISERROR(VLOOKUP(K47,Proposito_programa!$C$2:$E$59,3,FALSE))," ",VLOOKUP(K47,Proposito_programa!$C$2:$E$59,3,FALSE))</f>
        <v>Propósito 5: Construir Bogotá - Región con gobierno abierto, transparente y ciudadanía consciente</v>
      </c>
      <c r="N47" s="113" t="s">
        <v>837</v>
      </c>
      <c r="O47" s="54">
        <v>0</v>
      </c>
      <c r="P47" s="54">
        <v>79765033</v>
      </c>
      <c r="Q47" s="54" t="s">
        <v>689</v>
      </c>
      <c r="R47" s="55" t="s">
        <v>63</v>
      </c>
      <c r="S47" s="75"/>
      <c r="T47" s="76"/>
      <c r="U47" s="77"/>
      <c r="V47" s="57"/>
      <c r="W47" s="105">
        <v>64000000</v>
      </c>
      <c r="X47" s="78"/>
      <c r="Y47" s="55">
        <f t="shared" si="3"/>
        <v>1</v>
      </c>
      <c r="Z47" s="100" t="s">
        <v>795</v>
      </c>
      <c r="AA47" s="80">
        <f t="shared" si="0"/>
        <v>96000000</v>
      </c>
      <c r="AB47" s="80">
        <f t="shared" si="1"/>
        <v>96000001</v>
      </c>
      <c r="AC47" s="65" t="d">
        <v>2023-02-10</v>
      </c>
      <c r="AD47" s="65" t="d">
        <v>2023-02-14</v>
      </c>
      <c r="AE47" s="65" t="d">
        <v>2024-02-13</v>
      </c>
      <c r="AF47" s="55">
        <v>240</v>
      </c>
      <c r="AG47" s="55">
        <v>1</v>
      </c>
      <c r="AH47" s="55">
        <v>120</v>
      </c>
      <c r="AL47" s="81"/>
      <c r="AM47" s="72" t="s">
        <v>527</v>
      </c>
      <c r="AN47" s="82">
        <f t="shared" si="2"/>
        <v>1.0000000104166666</v>
      </c>
    </row>
    <row r="48" spans="1:40" ht="15" x14ac:dyDescent="0.25">
      <c r="A48" s="83" t="s">
        <v>171</v>
      </c>
      <c r="B48" s="54">
        <v>2023</v>
      </c>
      <c r="C48" s="83" t="s">
        <v>172</v>
      </c>
      <c r="D48" s="73" t="s">
        <v>173</v>
      </c>
      <c r="E48" s="54" t="s">
        <v>68</v>
      </c>
      <c r="F48" s="54" t="s">
        <v>59</v>
      </c>
      <c r="G48" s="54" t="s">
        <v>60</v>
      </c>
      <c r="H48" s="125" t="s">
        <v>583</v>
      </c>
      <c r="I48" s="74" t="s">
        <v>61</v>
      </c>
      <c r="J48" s="55" t="s">
        <v>62</v>
      </c>
      <c r="K48" s="54">
        <v>57</v>
      </c>
      <c r="L48" s="55" t="str">
        <f>IF(ISERROR(VLOOKUP(K48,Proposito_programa!$C$2:$E$59,2,FALSE))," ",VLOOKUP(K48,Proposito_programa!$C$2:$E$59,2,FALSE))</f>
        <v>Gestión pública local</v>
      </c>
      <c r="M48" s="55" t="str">
        <f>IF(ISERROR(VLOOKUP(K48,Proposito_programa!$C$2:$E$59,3,FALSE))," ",VLOOKUP(K48,Proposito_programa!$C$2:$E$59,3,FALSE))</f>
        <v>Propósito 5: Construir Bogotá - Región con gobierno abierto, transparente y ciudadanía consciente</v>
      </c>
      <c r="N48" s="83" t="s">
        <v>837</v>
      </c>
      <c r="O48" s="54">
        <v>0</v>
      </c>
      <c r="P48" s="54">
        <v>1026560952</v>
      </c>
      <c r="Q48" s="54" t="s">
        <v>690</v>
      </c>
      <c r="R48" s="55" t="s">
        <v>63</v>
      </c>
      <c r="S48" s="75"/>
      <c r="T48" s="76"/>
      <c r="U48" s="77"/>
      <c r="V48" s="57"/>
      <c r="W48" s="105">
        <v>27945000</v>
      </c>
      <c r="X48" s="78"/>
      <c r="Y48" s="55">
        <f t="shared" si="3"/>
        <v>1</v>
      </c>
      <c r="Z48" s="100">
        <v>15000000</v>
      </c>
      <c r="AA48" s="80">
        <f t="shared" si="0"/>
        <v>42945000</v>
      </c>
      <c r="AB48" s="80">
        <f t="shared" si="1"/>
        <v>42945001</v>
      </c>
      <c r="AC48" s="65" t="d">
        <v>2023-02-07</v>
      </c>
      <c r="AD48" s="65" t="d">
        <v>2023-02-09</v>
      </c>
      <c r="AE48" s="65" t="d">
        <v>2023-11-08</v>
      </c>
      <c r="AF48" s="55">
        <v>180</v>
      </c>
      <c r="AG48" s="55">
        <v>1</v>
      </c>
      <c r="AH48" s="55">
        <v>90</v>
      </c>
      <c r="AL48" s="81"/>
      <c r="AM48" s="72" t="s">
        <v>527</v>
      </c>
      <c r="AN48" s="82">
        <f t="shared" si="2"/>
        <v>1.0000000232855979</v>
      </c>
    </row>
    <row r="49" spans="1:40" ht="15" x14ac:dyDescent="0.25">
      <c r="A49" s="83" t="s">
        <v>174</v>
      </c>
      <c r="B49" s="54">
        <v>2023</v>
      </c>
      <c r="C49" s="83" t="s">
        <v>175</v>
      </c>
      <c r="D49" s="73" t="s">
        <v>176</v>
      </c>
      <c r="E49" s="54" t="s">
        <v>68</v>
      </c>
      <c r="F49" s="54" t="s">
        <v>59</v>
      </c>
      <c r="G49" s="54" t="s">
        <v>60</v>
      </c>
      <c r="H49" s="125" t="s">
        <v>584</v>
      </c>
      <c r="I49" s="74" t="s">
        <v>61</v>
      </c>
      <c r="J49" s="55" t="s">
        <v>62</v>
      </c>
      <c r="K49" s="54">
        <v>57</v>
      </c>
      <c r="L49" s="55" t="str">
        <f>IF(ISERROR(VLOOKUP(K49,Proposito_programa!$C$2:$E$59,2,FALSE))," ",VLOOKUP(K49,Proposito_programa!$C$2:$E$59,2,FALSE))</f>
        <v>Gestión pública local</v>
      </c>
      <c r="M49" s="55" t="str">
        <f>IF(ISERROR(VLOOKUP(K49,Proposito_programa!$C$2:$E$59,3,FALSE))," ",VLOOKUP(K49,Proposito_programa!$C$2:$E$59,3,FALSE))</f>
        <v>Propósito 5: Construir Bogotá - Región con gobierno abierto, transparente y ciudadanía consciente</v>
      </c>
      <c r="N49" s="113" t="s">
        <v>837</v>
      </c>
      <c r="O49" s="54">
        <v>0</v>
      </c>
      <c r="P49" s="54" t="s">
        <v>692</v>
      </c>
      <c r="Q49" s="54" t="s">
        <v>691</v>
      </c>
      <c r="R49" s="55" t="s">
        <v>63</v>
      </c>
      <c r="S49" s="75"/>
      <c r="T49" s="76"/>
      <c r="U49" s="77"/>
      <c r="V49" s="57"/>
      <c r="W49" s="105">
        <v>26400000</v>
      </c>
      <c r="X49" s="78"/>
      <c r="Y49" s="55">
        <f t="shared" si="3"/>
        <v>1</v>
      </c>
      <c r="Z49" s="100" t="s">
        <v>796</v>
      </c>
      <c r="AA49" s="80">
        <f t="shared" si="0"/>
        <v>33000000</v>
      </c>
      <c r="AB49" s="80">
        <f t="shared" si="1"/>
        <v>33000001</v>
      </c>
      <c r="AC49" s="65" t="d">
        <v>2023-02-17</v>
      </c>
      <c r="AD49" s="65" t="d">
        <v>2023-02-21</v>
      </c>
      <c r="AE49" s="65" t="d">
        <v>2023-12-20</v>
      </c>
      <c r="AF49" s="55">
        <v>240</v>
      </c>
      <c r="AG49" s="55">
        <v>1</v>
      </c>
      <c r="AH49" s="55">
        <v>60</v>
      </c>
      <c r="AI49" s="55">
        <v>1143154443</v>
      </c>
      <c r="AJ49" s="55" t="s">
        <v>821</v>
      </c>
      <c r="AK49" s="65" t="d">
        <v>2023-06-16</v>
      </c>
      <c r="AL49" s="81"/>
      <c r="AM49" s="72" t="s">
        <v>527</v>
      </c>
      <c r="AN49" s="82">
        <f t="shared" si="2"/>
        <v>1.0000000303030303</v>
      </c>
    </row>
    <row r="50" spans="1:40" ht="15" x14ac:dyDescent="0.25">
      <c r="A50" s="83" t="s">
        <v>177</v>
      </c>
      <c r="B50" s="54">
        <v>2023</v>
      </c>
      <c r="C50" s="83" t="s">
        <v>178</v>
      </c>
      <c r="D50" s="73" t="s">
        <v>179</v>
      </c>
      <c r="E50" s="54" t="s">
        <v>68</v>
      </c>
      <c r="F50" s="54" t="s">
        <v>59</v>
      </c>
      <c r="G50" s="54" t="s">
        <v>60</v>
      </c>
      <c r="H50" s="125" t="s">
        <v>560</v>
      </c>
      <c r="I50" s="74" t="s">
        <v>61</v>
      </c>
      <c r="J50" s="55" t="s">
        <v>62</v>
      </c>
      <c r="K50" s="54">
        <v>57</v>
      </c>
      <c r="L50" s="55" t="str">
        <f>IF(ISERROR(VLOOKUP(K50,Proposito_programa!$C$2:$E$59,2,FALSE))," ",VLOOKUP(K50,Proposito_programa!$C$2:$E$59,2,FALSE))</f>
        <v>Gestión pública local</v>
      </c>
      <c r="M50" s="55" t="str">
        <f>IF(ISERROR(VLOOKUP(K50,Proposito_programa!$C$2:$E$59,3,FALSE))," ",VLOOKUP(K50,Proposito_programa!$C$2:$E$59,3,FALSE))</f>
        <v>Propósito 5: Construir Bogotá - Región con gobierno abierto, transparente y ciudadanía consciente</v>
      </c>
      <c r="N50" s="113" t="s">
        <v>837</v>
      </c>
      <c r="O50" s="54">
        <v>0</v>
      </c>
      <c r="P50" s="54">
        <v>1129518741</v>
      </c>
      <c r="Q50" s="54" t="s">
        <v>693</v>
      </c>
      <c r="R50" s="55" t="s">
        <v>63</v>
      </c>
      <c r="S50" s="75"/>
      <c r="T50" s="76"/>
      <c r="U50" s="77"/>
      <c r="V50" s="57"/>
      <c r="W50" s="105">
        <v>44000000</v>
      </c>
      <c r="X50" s="78"/>
      <c r="Y50" s="55">
        <f t="shared" si="3"/>
        <v>1</v>
      </c>
      <c r="Z50" s="100" t="s">
        <v>797</v>
      </c>
      <c r="AA50" s="80">
        <f t="shared" si="0"/>
        <v>58850000</v>
      </c>
      <c r="AB50" s="80">
        <f t="shared" si="1"/>
        <v>58850001</v>
      </c>
      <c r="AC50" s="65" t="d">
        <v>2023-02-09</v>
      </c>
      <c r="AD50" s="65" t="d">
        <v>2023-02-10</v>
      </c>
      <c r="AE50" s="65" t="d">
        <v>2023-12-31</v>
      </c>
      <c r="AF50" s="55">
        <v>240</v>
      </c>
      <c r="AG50" s="55">
        <v>1</v>
      </c>
      <c r="AH50" s="55">
        <v>82</v>
      </c>
      <c r="AL50" s="81"/>
      <c r="AM50" s="72" t="s">
        <v>527</v>
      </c>
      <c r="AN50" s="82">
        <f t="shared" si="2"/>
        <v>1.0000000169923535</v>
      </c>
    </row>
    <row r="51" spans="1:40" ht="15" x14ac:dyDescent="0.25">
      <c r="A51" s="83" t="s">
        <v>180</v>
      </c>
      <c r="B51" s="54">
        <v>2023</v>
      </c>
      <c r="C51" s="83" t="s">
        <v>181</v>
      </c>
      <c r="D51" s="86" t="s">
        <v>182</v>
      </c>
      <c r="E51" s="54" t="s">
        <v>68</v>
      </c>
      <c r="F51" s="54" t="s">
        <v>59</v>
      </c>
      <c r="G51" s="54" t="s">
        <v>60</v>
      </c>
      <c r="H51" s="125" t="s">
        <v>585</v>
      </c>
      <c r="I51" s="74" t="s">
        <v>61</v>
      </c>
      <c r="J51" s="55" t="s">
        <v>62</v>
      </c>
      <c r="K51" s="54">
        <v>57</v>
      </c>
      <c r="L51" s="55" t="str">
        <f>IF(ISERROR(VLOOKUP(K51,Proposito_programa!$C$2:$E$59,2,FALSE))," ",VLOOKUP(K51,Proposito_programa!$C$2:$E$59,2,FALSE))</f>
        <v>Gestión pública local</v>
      </c>
      <c r="M51" s="55" t="str">
        <f>IF(ISERROR(VLOOKUP(K51,Proposito_programa!$C$2:$E$59,3,FALSE))," ",VLOOKUP(K51,Proposito_programa!$C$2:$E$59,3,FALSE))</f>
        <v>Propósito 5: Construir Bogotá - Región con gobierno abierto, transparente y ciudadanía consciente</v>
      </c>
      <c r="N51" s="83" t="s">
        <v>845</v>
      </c>
      <c r="O51" s="54">
        <v>0</v>
      </c>
      <c r="P51" s="54">
        <v>52844049</v>
      </c>
      <c r="Q51" s="54" t="s">
        <v>694</v>
      </c>
      <c r="R51" s="55" t="s">
        <v>63</v>
      </c>
      <c r="S51" s="75"/>
      <c r="T51" s="76"/>
      <c r="U51" s="77"/>
      <c r="V51" s="57"/>
      <c r="W51" s="105">
        <v>48000000</v>
      </c>
      <c r="X51" s="78"/>
      <c r="Y51" s="55">
        <f t="shared" si="3"/>
        <v>1</v>
      </c>
      <c r="Z51" s="100" t="s">
        <v>798</v>
      </c>
      <c r="AA51" s="80">
        <f t="shared" si="0"/>
        <v>63400000</v>
      </c>
      <c r="AB51" s="80">
        <f t="shared" si="1"/>
        <v>63400001</v>
      </c>
      <c r="AC51" s="65" t="d">
        <v>2023-02-09</v>
      </c>
      <c r="AD51" s="65" t="d">
        <v>2023-02-14</v>
      </c>
      <c r="AE51" s="65" t="d">
        <v>2023-12-31</v>
      </c>
      <c r="AF51" s="55">
        <v>240</v>
      </c>
      <c r="AG51" s="55">
        <v>1</v>
      </c>
      <c r="AH51" s="55">
        <v>78</v>
      </c>
      <c r="AL51" s="81"/>
      <c r="AM51" s="72" t="s">
        <v>527</v>
      </c>
      <c r="AN51" s="82">
        <f t="shared" si="2"/>
        <v>1.0000000157728706</v>
      </c>
    </row>
    <row r="52" spans="1:40" ht="15" x14ac:dyDescent="0.25">
      <c r="A52" s="83" t="s">
        <v>183</v>
      </c>
      <c r="B52" s="54">
        <v>2023</v>
      </c>
      <c r="C52" s="83" t="s">
        <v>184</v>
      </c>
      <c r="D52" s="73" t="s">
        <v>185</v>
      </c>
      <c r="E52" s="54" t="s">
        <v>68</v>
      </c>
      <c r="F52" s="54" t="s">
        <v>59</v>
      </c>
      <c r="G52" s="54" t="s">
        <v>60</v>
      </c>
      <c r="H52" s="125" t="s">
        <v>586</v>
      </c>
      <c r="I52" s="74" t="s">
        <v>61</v>
      </c>
      <c r="J52" s="55" t="s">
        <v>62</v>
      </c>
      <c r="K52" s="54">
        <v>57</v>
      </c>
      <c r="L52" s="55" t="str">
        <f>IF(ISERROR(VLOOKUP(K52,Proposito_programa!$C$2:$E$59,2,FALSE))," ",VLOOKUP(K52,Proposito_programa!$C$2:$E$59,2,FALSE))</f>
        <v>Gestión pública local</v>
      </c>
      <c r="M52" s="55" t="str">
        <f>IF(ISERROR(VLOOKUP(K52,Proposito_programa!$C$2:$E$59,3,FALSE))," ",VLOOKUP(K52,Proposito_programa!$C$2:$E$59,3,FALSE))</f>
        <v>Propósito 5: Construir Bogotá - Región con gobierno abierto, transparente y ciudadanía consciente</v>
      </c>
      <c r="N52" s="113" t="s">
        <v>837</v>
      </c>
      <c r="O52" s="54">
        <v>0</v>
      </c>
      <c r="P52" s="54">
        <v>88141833</v>
      </c>
      <c r="Q52" s="54" t="s">
        <v>695</v>
      </c>
      <c r="R52" s="55" t="s">
        <v>63</v>
      </c>
      <c r="S52" s="75"/>
      <c r="T52" s="76"/>
      <c r="U52" s="77"/>
      <c r="V52" s="57"/>
      <c r="W52" s="105">
        <v>27300000</v>
      </c>
      <c r="X52" s="78"/>
      <c r="Y52" s="55">
        <f t="shared" si="3"/>
        <v>1</v>
      </c>
      <c r="Z52" s="100">
        <v>13650000</v>
      </c>
      <c r="AA52" s="80">
        <f t="shared" si="0"/>
        <v>40950000</v>
      </c>
      <c r="AB52" s="80">
        <f t="shared" si="1"/>
        <v>40950001</v>
      </c>
      <c r="AC52" s="65" t="d">
        <v>2023-02-14</v>
      </c>
      <c r="AD52" s="65" t="d">
        <v>2023-02-16</v>
      </c>
      <c r="AE52" s="65" t="d">
        <v>2023-11-15</v>
      </c>
      <c r="AF52" s="55">
        <v>240</v>
      </c>
      <c r="AG52" s="55">
        <v>1</v>
      </c>
      <c r="AH52" s="55">
        <v>90</v>
      </c>
      <c r="AL52" s="81"/>
      <c r="AM52" s="72" t="s">
        <v>527</v>
      </c>
      <c r="AN52" s="82">
        <f t="shared" si="2"/>
        <v>1.0000000244200244</v>
      </c>
    </row>
    <row r="53" spans="1:40" ht="15" x14ac:dyDescent="0.25">
      <c r="A53" s="83" t="s">
        <v>186</v>
      </c>
      <c r="B53" s="54">
        <v>2023</v>
      </c>
      <c r="C53" s="83" t="s">
        <v>187</v>
      </c>
      <c r="D53" s="73" t="s">
        <v>188</v>
      </c>
      <c r="E53" s="54" t="s">
        <v>68</v>
      </c>
      <c r="F53" s="54" t="s">
        <v>59</v>
      </c>
      <c r="G53" s="54" t="s">
        <v>60</v>
      </c>
      <c r="H53" s="125" t="s">
        <v>587</v>
      </c>
      <c r="I53" s="74" t="s">
        <v>61</v>
      </c>
      <c r="J53" s="55" t="s">
        <v>62</v>
      </c>
      <c r="K53" s="54">
        <v>57</v>
      </c>
      <c r="L53" s="55" t="str">
        <f>IF(ISERROR(VLOOKUP(K53,Proposito_programa!$C$2:$E$59,2,FALSE))," ",VLOOKUP(K53,Proposito_programa!$C$2:$E$59,2,FALSE))</f>
        <v>Gestión pública local</v>
      </c>
      <c r="M53" s="55" t="str">
        <f>IF(ISERROR(VLOOKUP(K53,Proposito_programa!$C$2:$E$59,3,FALSE))," ",VLOOKUP(K53,Proposito_programa!$C$2:$E$59,3,FALSE))</f>
        <v>Propósito 5: Construir Bogotá - Región con gobierno abierto, transparente y ciudadanía consciente</v>
      </c>
      <c r="N53" s="89" t="s">
        <v>846</v>
      </c>
      <c r="O53" s="54">
        <v>0</v>
      </c>
      <c r="P53" s="54">
        <v>1026572572</v>
      </c>
      <c r="Q53" s="54" t="s">
        <v>696</v>
      </c>
      <c r="R53" s="55" t="s">
        <v>63</v>
      </c>
      <c r="S53" s="75"/>
      <c r="T53" s="76"/>
      <c r="U53" s="77"/>
      <c r="V53" s="57"/>
      <c r="W53" s="105">
        <v>27300000</v>
      </c>
      <c r="X53" s="78"/>
      <c r="Y53" s="55">
        <f t="shared" si="3"/>
        <v>1</v>
      </c>
      <c r="Z53" s="100">
        <v>13650000</v>
      </c>
      <c r="AA53" s="80">
        <f t="shared" si="0"/>
        <v>40950000</v>
      </c>
      <c r="AB53" s="80">
        <f t="shared" si="1"/>
        <v>40950001</v>
      </c>
      <c r="AC53" s="65" t="d">
        <v>2023-02-10</v>
      </c>
      <c r="AD53" s="65" t="d">
        <v>2023-02-21</v>
      </c>
      <c r="AE53" s="65" t="d">
        <v>2023-11-20</v>
      </c>
      <c r="AF53" s="55">
        <v>180</v>
      </c>
      <c r="AG53" s="55">
        <v>1</v>
      </c>
      <c r="AH53" s="55">
        <v>90</v>
      </c>
      <c r="AL53" s="81"/>
      <c r="AM53" s="72" t="s">
        <v>527</v>
      </c>
      <c r="AN53" s="82">
        <f t="shared" si="2"/>
        <v>1.0000000244200244</v>
      </c>
    </row>
    <row r="54" spans="1:40" ht="15" x14ac:dyDescent="0.25">
      <c r="A54" s="83" t="s">
        <v>189</v>
      </c>
      <c r="B54" s="54">
        <v>2023</v>
      </c>
      <c r="C54" s="83" t="s">
        <v>178</v>
      </c>
      <c r="D54" s="73" t="s">
        <v>190</v>
      </c>
      <c r="E54" s="54" t="s">
        <v>68</v>
      </c>
      <c r="F54" s="54" t="s">
        <v>59</v>
      </c>
      <c r="G54" s="54" t="s">
        <v>60</v>
      </c>
      <c r="H54" s="125" t="s">
        <v>560</v>
      </c>
      <c r="I54" s="74" t="s">
        <v>61</v>
      </c>
      <c r="J54" s="55" t="s">
        <v>62</v>
      </c>
      <c r="K54" s="54">
        <v>57</v>
      </c>
      <c r="L54" s="55" t="str">
        <f>IF(ISERROR(VLOOKUP(K54,Proposito_programa!$C$2:$E$59,2,FALSE))," ",VLOOKUP(K54,Proposito_programa!$C$2:$E$59,2,FALSE))</f>
        <v>Gestión pública local</v>
      </c>
      <c r="M54" s="55" t="str">
        <f>IF(ISERROR(VLOOKUP(K54,Proposito_programa!$C$2:$E$59,3,FALSE))," ",VLOOKUP(K54,Proposito_programa!$C$2:$E$59,3,FALSE))</f>
        <v>Propósito 5: Construir Bogotá - Región con gobierno abierto, transparente y ciudadanía consciente</v>
      </c>
      <c r="N54" s="113" t="s">
        <v>837</v>
      </c>
      <c r="O54" s="54">
        <v>0</v>
      </c>
      <c r="P54" s="54">
        <v>1013591512</v>
      </c>
      <c r="Q54" s="54" t="s">
        <v>697</v>
      </c>
      <c r="R54" s="55" t="s">
        <v>63</v>
      </c>
      <c r="S54" s="75"/>
      <c r="T54" s="76"/>
      <c r="U54" s="77"/>
      <c r="V54" s="57"/>
      <c r="W54" s="105">
        <v>44000000</v>
      </c>
      <c r="X54" s="78"/>
      <c r="Y54" s="55">
        <f t="shared" si="3"/>
        <v>1</v>
      </c>
      <c r="Z54" s="100" t="s">
        <v>799</v>
      </c>
      <c r="AA54" s="80">
        <f t="shared" si="0"/>
        <v>58116667</v>
      </c>
      <c r="AB54" s="80">
        <f t="shared" si="1"/>
        <v>58116668</v>
      </c>
      <c r="AC54" s="65" t="d">
        <v>2023-02-10</v>
      </c>
      <c r="AD54" s="65" t="d">
        <v>2023-02-14</v>
      </c>
      <c r="AE54" s="65" t="d">
        <v>2023-12-31</v>
      </c>
      <c r="AF54" s="55">
        <v>240</v>
      </c>
      <c r="AG54" s="55">
        <v>1</v>
      </c>
      <c r="AH54" s="55">
        <v>78</v>
      </c>
      <c r="AL54" s="81"/>
      <c r="AM54" s="72" t="s">
        <v>527</v>
      </c>
      <c r="AN54" s="82">
        <f t="shared" si="2"/>
        <v>1.0000000172067678</v>
      </c>
    </row>
    <row r="55" spans="1:40" ht="15" x14ac:dyDescent="0.25">
      <c r="A55" s="83" t="s">
        <v>191</v>
      </c>
      <c r="B55" s="54">
        <v>2023</v>
      </c>
      <c r="C55" s="83" t="s">
        <v>192</v>
      </c>
      <c r="D55" s="73" t="s">
        <v>193</v>
      </c>
      <c r="E55" s="54" t="s">
        <v>68</v>
      </c>
      <c r="F55" s="54" t="s">
        <v>59</v>
      </c>
      <c r="G55" s="54" t="s">
        <v>60</v>
      </c>
      <c r="H55" s="125" t="s">
        <v>588</v>
      </c>
      <c r="I55" s="74" t="s">
        <v>61</v>
      </c>
      <c r="J55" s="55" t="s">
        <v>62</v>
      </c>
      <c r="K55" s="54">
        <v>57</v>
      </c>
      <c r="L55" s="55" t="str">
        <f>IF(ISERROR(VLOOKUP(K55,Proposito_programa!$C$2:$E$59,2,FALSE))," ",VLOOKUP(K55,Proposito_programa!$C$2:$E$59,2,FALSE))</f>
        <v>Gestión pública local</v>
      </c>
      <c r="M55" s="55" t="str">
        <f>IF(ISERROR(VLOOKUP(K55,Proposito_programa!$C$2:$E$59,3,FALSE))," ",VLOOKUP(K55,Proposito_programa!$C$2:$E$59,3,FALSE))</f>
        <v>Propósito 5: Construir Bogotá - Región con gobierno abierto, transparente y ciudadanía consciente</v>
      </c>
      <c r="N55" s="113" t="s">
        <v>847</v>
      </c>
      <c r="O55" s="54">
        <v>0</v>
      </c>
      <c r="P55" s="54">
        <v>79611892</v>
      </c>
      <c r="Q55" s="54" t="s">
        <v>698</v>
      </c>
      <c r="R55" s="55" t="s">
        <v>63</v>
      </c>
      <c r="S55" s="75"/>
      <c r="T55" s="76"/>
      <c r="U55" s="77"/>
      <c r="V55" s="57"/>
      <c r="W55" s="105">
        <v>15000000</v>
      </c>
      <c r="X55" s="78"/>
      <c r="Y55" s="55">
        <f t="shared" si="3"/>
        <v>0</v>
      </c>
      <c r="Z55" s="100"/>
      <c r="AA55" s="80">
        <f t="shared" si="0"/>
        <v>15000000</v>
      </c>
      <c r="AB55" s="80">
        <f t="shared" si="1"/>
        <v>15000000</v>
      </c>
      <c r="AC55" s="65" t="d">
        <v>2023-02-10</v>
      </c>
      <c r="AD55" s="65" t="d">
        <v>2023-02-21</v>
      </c>
      <c r="AE55" s="65" t="d">
        <v>2023-08-20</v>
      </c>
      <c r="AF55" s="55">
        <v>180</v>
      </c>
      <c r="AL55" s="81"/>
      <c r="AM55" s="72" t="s">
        <v>527</v>
      </c>
      <c r="AN55" s="82">
        <f t="shared" si="2"/>
        <v>1</v>
      </c>
    </row>
    <row r="56" spans="1:40" ht="15" x14ac:dyDescent="0.25">
      <c r="A56" s="83" t="s">
        <v>194</v>
      </c>
      <c r="B56" s="54">
        <v>2023</v>
      </c>
      <c r="C56" s="83" t="s">
        <v>195</v>
      </c>
      <c r="D56" s="73" t="s">
        <v>196</v>
      </c>
      <c r="E56" s="54" t="s">
        <v>68</v>
      </c>
      <c r="F56" s="54" t="s">
        <v>59</v>
      </c>
      <c r="G56" s="54" t="s">
        <v>60</v>
      </c>
      <c r="H56" s="125" t="s">
        <v>589</v>
      </c>
      <c r="I56" s="74" t="s">
        <v>61</v>
      </c>
      <c r="J56" s="55" t="s">
        <v>62</v>
      </c>
      <c r="K56" s="54">
        <v>57</v>
      </c>
      <c r="L56" s="55" t="str">
        <f>IF(ISERROR(VLOOKUP(K56,Proposito_programa!$C$2:$E$59,2,FALSE))," ",VLOOKUP(K56,Proposito_programa!$C$2:$E$59,2,FALSE))</f>
        <v>Gestión pública local</v>
      </c>
      <c r="M56" s="55" t="str">
        <f>IF(ISERROR(VLOOKUP(K56,Proposito_programa!$C$2:$E$59,3,FALSE))," ",VLOOKUP(K56,Proposito_programa!$C$2:$E$59,3,FALSE))</f>
        <v>Propósito 5: Construir Bogotá - Región con gobierno abierto, transparente y ciudadanía consciente</v>
      </c>
      <c r="N56" s="113" t="s">
        <v>837</v>
      </c>
      <c r="O56" s="54">
        <v>0</v>
      </c>
      <c r="P56" s="54">
        <v>79534425</v>
      </c>
      <c r="Q56" s="54" t="s">
        <v>699</v>
      </c>
      <c r="R56" s="55" t="s">
        <v>63</v>
      </c>
      <c r="S56" s="75"/>
      <c r="T56" s="76"/>
      <c r="U56" s="77"/>
      <c r="V56" s="57"/>
      <c r="W56" s="105">
        <v>17388000</v>
      </c>
      <c r="X56" s="78"/>
      <c r="Y56" s="55">
        <f t="shared" si="3"/>
        <v>1</v>
      </c>
      <c r="Z56" s="100">
        <v>8694000</v>
      </c>
      <c r="AA56" s="80">
        <f t="shared" si="0"/>
        <v>26082000</v>
      </c>
      <c r="AB56" s="80">
        <f t="shared" si="1"/>
        <v>26082001</v>
      </c>
      <c r="AC56" s="65" t="d">
        <v>2023-02-14</v>
      </c>
      <c r="AD56" s="65" t="d">
        <v>2023-02-15</v>
      </c>
      <c r="AE56" s="65" t="d">
        <v>2023-12-29</v>
      </c>
      <c r="AF56" s="55">
        <v>210</v>
      </c>
      <c r="AG56" s="55">
        <v>1</v>
      </c>
      <c r="AH56" s="55">
        <v>105</v>
      </c>
      <c r="AL56" s="81"/>
      <c r="AM56" s="72" t="s">
        <v>527</v>
      </c>
      <c r="AN56" s="82">
        <f t="shared" si="2"/>
        <v>1.000000038340618</v>
      </c>
    </row>
    <row r="57" spans="1:40" ht="15" x14ac:dyDescent="0.25">
      <c r="A57" s="83" t="s">
        <v>197</v>
      </c>
      <c r="B57" s="54">
        <v>2023</v>
      </c>
      <c r="C57" s="83" t="s">
        <v>198</v>
      </c>
      <c r="D57" s="73" t="s">
        <v>199</v>
      </c>
      <c r="E57" s="54" t="s">
        <v>68</v>
      </c>
      <c r="F57" s="54" t="s">
        <v>59</v>
      </c>
      <c r="G57" s="54" t="s">
        <v>60</v>
      </c>
      <c r="H57" s="125" t="s">
        <v>590</v>
      </c>
      <c r="I57" s="74" t="s">
        <v>61</v>
      </c>
      <c r="J57" s="55" t="s">
        <v>62</v>
      </c>
      <c r="K57" s="54">
        <v>57</v>
      </c>
      <c r="L57" s="55" t="str">
        <f>IF(ISERROR(VLOOKUP(K57,Proposito_programa!$C$2:$E$59,2,FALSE))," ",VLOOKUP(K57,Proposito_programa!$C$2:$E$59,2,FALSE))</f>
        <v>Gestión pública local</v>
      </c>
      <c r="M57" s="55" t="str">
        <f>IF(ISERROR(VLOOKUP(K57,Proposito_programa!$C$2:$E$59,3,FALSE))," ",VLOOKUP(K57,Proposito_programa!$C$2:$E$59,3,FALSE))</f>
        <v>Propósito 5: Construir Bogotá - Región con gobierno abierto, transparente y ciudadanía consciente</v>
      </c>
      <c r="N57" s="113" t="s">
        <v>838</v>
      </c>
      <c r="O57" s="54">
        <v>0</v>
      </c>
      <c r="P57" s="54">
        <v>1016113257</v>
      </c>
      <c r="Q57" s="54" t="s">
        <v>700</v>
      </c>
      <c r="R57" s="55" t="s">
        <v>63</v>
      </c>
      <c r="S57" s="75"/>
      <c r="T57" s="76"/>
      <c r="U57" s="77"/>
      <c r="V57" s="57"/>
      <c r="W57" s="105">
        <v>18600000</v>
      </c>
      <c r="X57" s="78"/>
      <c r="Y57" s="55">
        <f t="shared" si="3"/>
        <v>1</v>
      </c>
      <c r="Z57" s="100">
        <v>9300000</v>
      </c>
      <c r="AA57" s="80">
        <f t="shared" si="0"/>
        <v>27900000</v>
      </c>
      <c r="AB57" s="80">
        <f t="shared" si="1"/>
        <v>27900001</v>
      </c>
      <c r="AC57" s="65" t="d">
        <v>2023-02-13</v>
      </c>
      <c r="AD57" s="65" t="d">
        <v>2023-02-15</v>
      </c>
      <c r="AE57" s="65" t="d">
        <v>2023-11-14</v>
      </c>
      <c r="AF57" s="55">
        <v>180</v>
      </c>
      <c r="AG57" s="55">
        <v>1</v>
      </c>
      <c r="AH57" s="55">
        <v>90</v>
      </c>
      <c r="AL57" s="81"/>
      <c r="AM57" s="72" t="s">
        <v>527</v>
      </c>
      <c r="AN57" s="82">
        <f t="shared" si="2"/>
        <v>1.0000000358422938</v>
      </c>
    </row>
    <row r="58" spans="1:40" ht="15" x14ac:dyDescent="0.25">
      <c r="A58" s="83" t="s">
        <v>200</v>
      </c>
      <c r="B58" s="54">
        <v>2023</v>
      </c>
      <c r="C58" s="83" t="s">
        <v>201</v>
      </c>
      <c r="D58" s="73" t="s">
        <v>202</v>
      </c>
      <c r="E58" s="54" t="s">
        <v>68</v>
      </c>
      <c r="F58" s="54" t="s">
        <v>59</v>
      </c>
      <c r="G58" s="54" t="s">
        <v>60</v>
      </c>
      <c r="H58" s="125" t="s">
        <v>591</v>
      </c>
      <c r="I58" s="74" t="s">
        <v>61</v>
      </c>
      <c r="J58" s="55" t="s">
        <v>62</v>
      </c>
      <c r="K58" s="54">
        <v>57</v>
      </c>
      <c r="L58" s="55" t="str">
        <f>IF(ISERROR(VLOOKUP(K58,Proposito_programa!$C$2:$E$59,2,FALSE))," ",VLOOKUP(K58,Proposito_programa!$C$2:$E$59,2,FALSE))</f>
        <v>Gestión pública local</v>
      </c>
      <c r="M58" s="55" t="str">
        <f>IF(ISERROR(VLOOKUP(K58,Proposito_programa!$C$2:$E$59,3,FALSE))," ",VLOOKUP(K58,Proposito_programa!$C$2:$E$59,3,FALSE))</f>
        <v>Propósito 5: Construir Bogotá - Región con gobierno abierto, transparente y ciudadanía consciente</v>
      </c>
      <c r="N58" s="113" t="s">
        <v>837</v>
      </c>
      <c r="O58" s="54">
        <v>0</v>
      </c>
      <c r="P58" s="54">
        <v>80504340</v>
      </c>
      <c r="Q58" s="54" t="s">
        <v>701</v>
      </c>
      <c r="R58" s="55" t="s">
        <v>63</v>
      </c>
      <c r="S58" s="75"/>
      <c r="T58" s="76"/>
      <c r="U58" s="77"/>
      <c r="V58" s="57"/>
      <c r="W58" s="105">
        <v>16362000</v>
      </c>
      <c r="X58" s="78"/>
      <c r="Y58" s="55">
        <f t="shared" si="3"/>
        <v>1</v>
      </c>
      <c r="Z58" s="100">
        <v>8181000</v>
      </c>
      <c r="AA58" s="80">
        <f t="shared" si="0"/>
        <v>24543000</v>
      </c>
      <c r="AB58" s="80">
        <f t="shared" si="1"/>
        <v>24543001</v>
      </c>
      <c r="AC58" s="65" t="d">
        <v>2023-02-13</v>
      </c>
      <c r="AD58" s="65" t="d">
        <v>2023-02-15</v>
      </c>
      <c r="AE58" s="65" t="d">
        <v>2023-11-14</v>
      </c>
      <c r="AF58" s="55">
        <v>180</v>
      </c>
      <c r="AG58" s="55">
        <v>1</v>
      </c>
      <c r="AH58" s="55">
        <v>90</v>
      </c>
      <c r="AL58" s="81"/>
      <c r="AM58" s="72" t="s">
        <v>527</v>
      </c>
      <c r="AN58" s="82">
        <f t="shared" si="2"/>
        <v>1.0000000407448153</v>
      </c>
    </row>
    <row r="59" spans="1:40" ht="15" x14ac:dyDescent="0.25">
      <c r="A59" s="83" t="s">
        <v>203</v>
      </c>
      <c r="B59" s="54">
        <v>2023</v>
      </c>
      <c r="C59" s="83" t="s">
        <v>121</v>
      </c>
      <c r="D59" s="73" t="s">
        <v>204</v>
      </c>
      <c r="E59" s="54" t="s">
        <v>68</v>
      </c>
      <c r="F59" s="54" t="s">
        <v>59</v>
      </c>
      <c r="G59" s="54" t="s">
        <v>60</v>
      </c>
      <c r="H59" s="125" t="s">
        <v>592</v>
      </c>
      <c r="I59" s="74" t="s">
        <v>61</v>
      </c>
      <c r="J59" s="55" t="s">
        <v>62</v>
      </c>
      <c r="K59" s="54">
        <v>57</v>
      </c>
      <c r="L59" s="55" t="str">
        <f>IF(ISERROR(VLOOKUP(K59,Proposito_programa!$C$2:$E$59,2,FALSE))," ",VLOOKUP(K59,Proposito_programa!$C$2:$E$59,2,FALSE))</f>
        <v>Gestión pública local</v>
      </c>
      <c r="M59" s="55" t="str">
        <f>IF(ISERROR(VLOOKUP(K59,Proposito_programa!$C$2:$E$59,3,FALSE))," ",VLOOKUP(K59,Proposito_programa!$C$2:$E$59,3,FALSE))</f>
        <v>Propósito 5: Construir Bogotá - Región con gobierno abierto, transparente y ciudadanía consciente</v>
      </c>
      <c r="N59" s="113" t="s">
        <v>840</v>
      </c>
      <c r="O59" s="54">
        <v>0</v>
      </c>
      <c r="P59" s="54">
        <v>52198702</v>
      </c>
      <c r="Q59" s="54" t="s">
        <v>702</v>
      </c>
      <c r="R59" s="55" t="s">
        <v>63</v>
      </c>
      <c r="S59" s="75"/>
      <c r="T59" s="76"/>
      <c r="U59" s="77"/>
      <c r="V59" s="57"/>
      <c r="W59" s="105">
        <v>37260000</v>
      </c>
      <c r="X59" s="78"/>
      <c r="Y59" s="55">
        <f t="shared" si="3"/>
        <v>1</v>
      </c>
      <c r="Z59" s="100" t="s">
        <v>800</v>
      </c>
      <c r="AA59" s="80">
        <f t="shared" si="0"/>
        <v>55890000</v>
      </c>
      <c r="AB59" s="80">
        <f t="shared" si="1"/>
        <v>55890001</v>
      </c>
      <c r="AC59" s="65" t="d">
        <v>2023-02-10</v>
      </c>
      <c r="AD59" s="65" t="d">
        <v>2023-02-13</v>
      </c>
      <c r="AE59" s="65" t="d">
        <v>2023-12-31</v>
      </c>
      <c r="AF59" s="55">
        <v>240</v>
      </c>
      <c r="AG59" s="55">
        <v>1</v>
      </c>
      <c r="AH59" s="55">
        <v>120</v>
      </c>
      <c r="AL59" s="81"/>
      <c r="AM59" s="72" t="s">
        <v>527</v>
      </c>
      <c r="AN59" s="82">
        <f t="shared" si="2"/>
        <v>1.0000000178922883</v>
      </c>
    </row>
    <row r="60" spans="1:40" ht="15" x14ac:dyDescent="0.25">
      <c r="A60" s="83" t="s">
        <v>205</v>
      </c>
      <c r="B60" s="54">
        <v>2023</v>
      </c>
      <c r="C60" s="83" t="s">
        <v>206</v>
      </c>
      <c r="D60" s="73" t="s">
        <v>207</v>
      </c>
      <c r="E60" s="54" t="s">
        <v>68</v>
      </c>
      <c r="F60" s="54" t="s">
        <v>59</v>
      </c>
      <c r="G60" s="54" t="s">
        <v>60</v>
      </c>
      <c r="H60" s="125" t="s">
        <v>593</v>
      </c>
      <c r="I60" s="74" t="s">
        <v>61</v>
      </c>
      <c r="J60" s="55" t="s">
        <v>62</v>
      </c>
      <c r="K60" s="54">
        <v>57</v>
      </c>
      <c r="L60" s="55" t="str">
        <f>IF(ISERROR(VLOOKUP(K60,Proposito_programa!$C$2:$E$59,2,FALSE))," ",VLOOKUP(K60,Proposito_programa!$C$2:$E$59,2,FALSE))</f>
        <v>Gestión pública local</v>
      </c>
      <c r="M60" s="55" t="str">
        <f>IF(ISERROR(VLOOKUP(K60,Proposito_programa!$C$2:$E$59,3,FALSE))," ",VLOOKUP(K60,Proposito_programa!$C$2:$E$59,3,FALSE))</f>
        <v>Propósito 5: Construir Bogotá - Región con gobierno abierto, transparente y ciudadanía consciente</v>
      </c>
      <c r="N60" s="113" t="s">
        <v>848</v>
      </c>
      <c r="O60" s="54">
        <v>0</v>
      </c>
      <c r="P60" s="54">
        <v>1052096060</v>
      </c>
      <c r="Q60" s="54" t="s">
        <v>703</v>
      </c>
      <c r="R60" s="55" t="s">
        <v>63</v>
      </c>
      <c r="S60" s="75"/>
      <c r="T60" s="76"/>
      <c r="U60" s="77"/>
      <c r="V60" s="57"/>
      <c r="W60" s="105">
        <v>21700000</v>
      </c>
      <c r="X60" s="78"/>
      <c r="Y60" s="55">
        <f t="shared" si="3"/>
        <v>1</v>
      </c>
      <c r="Z60" s="100">
        <v>10746667</v>
      </c>
      <c r="AA60" s="80">
        <f t="shared" si="0"/>
        <v>32446667</v>
      </c>
      <c r="AB60" s="80">
        <f t="shared" si="1"/>
        <v>32446668</v>
      </c>
      <c r="AC60" s="65" t="d">
        <v>2023-02-13</v>
      </c>
      <c r="AD60" s="65" t="d">
        <v>2023-02-17</v>
      </c>
      <c r="AE60" s="65" t="d">
        <v>2023-12-31</v>
      </c>
      <c r="AF60" s="55">
        <v>210</v>
      </c>
      <c r="AG60" s="55">
        <v>1</v>
      </c>
      <c r="AH60" s="55">
        <v>105</v>
      </c>
      <c r="AL60" s="81"/>
      <c r="AM60" s="72" t="s">
        <v>527</v>
      </c>
      <c r="AN60" s="82">
        <f t="shared" si="2"/>
        <v>1.0000000308198065</v>
      </c>
    </row>
    <row r="61" spans="1:40" ht="15" x14ac:dyDescent="0.25">
      <c r="A61" s="83" t="s">
        <v>208</v>
      </c>
      <c r="B61" s="54">
        <v>2023</v>
      </c>
      <c r="C61" s="83" t="s">
        <v>209</v>
      </c>
      <c r="D61" s="73" t="s">
        <v>210</v>
      </c>
      <c r="E61" s="54" t="s">
        <v>68</v>
      </c>
      <c r="F61" s="54" t="s">
        <v>59</v>
      </c>
      <c r="G61" s="54" t="s">
        <v>60</v>
      </c>
      <c r="H61" s="125" t="s">
        <v>594</v>
      </c>
      <c r="I61" s="74" t="s">
        <v>61</v>
      </c>
      <c r="J61" s="55" t="s">
        <v>62</v>
      </c>
      <c r="K61" s="54">
        <v>57</v>
      </c>
      <c r="L61" s="55" t="str">
        <f>IF(ISERROR(VLOOKUP(K61,Proposito_programa!$C$2:$E$59,2,FALSE))," ",VLOOKUP(K61,Proposito_programa!$C$2:$E$59,2,FALSE))</f>
        <v>Gestión pública local</v>
      </c>
      <c r="M61" s="55" t="str">
        <f>IF(ISERROR(VLOOKUP(K61,Proposito_programa!$C$2:$E$59,3,FALSE))," ",VLOOKUP(K61,Proposito_programa!$C$2:$E$59,3,FALSE))</f>
        <v>Propósito 5: Construir Bogotá - Región con gobierno abierto, transparente y ciudadanía consciente</v>
      </c>
      <c r="N61" s="89" t="s">
        <v>837</v>
      </c>
      <c r="O61" s="54">
        <v>0</v>
      </c>
      <c r="P61" s="54">
        <v>1016090833</v>
      </c>
      <c r="Q61" s="54" t="s">
        <v>704</v>
      </c>
      <c r="R61" s="55" t="s">
        <v>63</v>
      </c>
      <c r="S61" s="75"/>
      <c r="T61" s="76"/>
      <c r="U61" s="77"/>
      <c r="V61" s="57"/>
      <c r="W61" s="105">
        <v>13800000</v>
      </c>
      <c r="X61" s="78"/>
      <c r="Y61" s="55">
        <f t="shared" si="3"/>
        <v>1</v>
      </c>
      <c r="Z61" s="100">
        <v>6900000</v>
      </c>
      <c r="AA61" s="80">
        <f t="shared" si="0"/>
        <v>20700000</v>
      </c>
      <c r="AB61" s="80">
        <f t="shared" si="1"/>
        <v>20700001</v>
      </c>
      <c r="AC61" s="65" t="d">
        <v>2023-02-14</v>
      </c>
      <c r="AD61" s="65" t="d">
        <v>2023-02-16</v>
      </c>
      <c r="AE61" s="65" t="d">
        <v>2023-11-15</v>
      </c>
      <c r="AF61" s="55">
        <v>180</v>
      </c>
      <c r="AG61" s="55">
        <v>1</v>
      </c>
      <c r="AH61" s="55">
        <v>90</v>
      </c>
      <c r="AL61" s="81"/>
      <c r="AM61" s="72" t="s">
        <v>527</v>
      </c>
      <c r="AN61" s="82">
        <f t="shared" si="2"/>
        <v>1.0000000483091787</v>
      </c>
    </row>
    <row r="62" spans="1:40" ht="15" x14ac:dyDescent="0.25">
      <c r="A62" s="83" t="s">
        <v>211</v>
      </c>
      <c r="B62" s="54">
        <v>2023</v>
      </c>
      <c r="C62" s="83" t="s">
        <v>103</v>
      </c>
      <c r="D62" s="73" t="s">
        <v>212</v>
      </c>
      <c r="E62" s="54" t="s">
        <v>68</v>
      </c>
      <c r="F62" s="54" t="s">
        <v>59</v>
      </c>
      <c r="G62" s="54" t="s">
        <v>60</v>
      </c>
      <c r="H62" s="125" t="s">
        <v>595</v>
      </c>
      <c r="I62" s="74" t="s">
        <v>61</v>
      </c>
      <c r="J62" s="55" t="s">
        <v>62</v>
      </c>
      <c r="K62" s="54">
        <v>57</v>
      </c>
      <c r="L62" s="55" t="str">
        <f>IF(ISERROR(VLOOKUP(K62,Proposito_programa!$C$2:$E$59,2,FALSE))," ",VLOOKUP(K62,Proposito_programa!$C$2:$E$59,2,FALSE))</f>
        <v>Gestión pública local</v>
      </c>
      <c r="M62" s="55" t="str">
        <f>IF(ISERROR(VLOOKUP(K62,Proposito_programa!$C$2:$E$59,3,FALSE))," ",VLOOKUP(K62,Proposito_programa!$C$2:$E$59,3,FALSE))</f>
        <v>Propósito 5: Construir Bogotá - Región con gobierno abierto, transparente y ciudadanía consciente</v>
      </c>
      <c r="N62" s="113" t="s">
        <v>839</v>
      </c>
      <c r="O62" s="54">
        <v>0</v>
      </c>
      <c r="P62" s="54">
        <v>1121881058</v>
      </c>
      <c r="Q62" s="54" t="s">
        <v>705</v>
      </c>
      <c r="R62" s="55" t="s">
        <v>63</v>
      </c>
      <c r="S62" s="75"/>
      <c r="T62" s="76"/>
      <c r="U62" s="77"/>
      <c r="V62" s="57"/>
      <c r="W62" s="105">
        <v>30000000</v>
      </c>
      <c r="X62" s="78"/>
      <c r="Y62" s="55">
        <f t="shared" si="3"/>
        <v>1</v>
      </c>
      <c r="Z62" s="100">
        <v>15000000</v>
      </c>
      <c r="AA62" s="80">
        <f t="shared" si="0"/>
        <v>45000000</v>
      </c>
      <c r="AB62" s="80">
        <f t="shared" si="1"/>
        <v>45000001</v>
      </c>
      <c r="AC62" s="65" t="d">
        <v>2023-02-14</v>
      </c>
      <c r="AD62" s="65" t="d">
        <v>2023-02-15</v>
      </c>
      <c r="AE62" s="65" t="d">
        <v>2023-11-11</v>
      </c>
      <c r="AF62" s="55">
        <v>180</v>
      </c>
      <c r="AG62" s="55">
        <v>1</v>
      </c>
      <c r="AH62" s="55">
        <v>90</v>
      </c>
      <c r="AL62" s="81"/>
      <c r="AM62" s="72" t="s">
        <v>527</v>
      </c>
      <c r="AN62" s="82">
        <f t="shared" si="2"/>
        <v>1.0000000222222223</v>
      </c>
    </row>
    <row r="63" spans="1:40" ht="15" x14ac:dyDescent="0.25">
      <c r="A63" s="83" t="s">
        <v>213</v>
      </c>
      <c r="B63" s="54">
        <v>2023</v>
      </c>
      <c r="C63" s="83" t="s">
        <v>214</v>
      </c>
      <c r="D63" s="73" t="s">
        <v>215</v>
      </c>
      <c r="E63" s="54" t="s">
        <v>68</v>
      </c>
      <c r="F63" s="54" t="s">
        <v>59</v>
      </c>
      <c r="G63" s="54" t="s">
        <v>60</v>
      </c>
      <c r="H63" s="125" t="s">
        <v>596</v>
      </c>
      <c r="I63" s="74" t="s">
        <v>61</v>
      </c>
      <c r="J63" s="55" t="s">
        <v>62</v>
      </c>
      <c r="K63" s="54">
        <v>57</v>
      </c>
      <c r="L63" s="55" t="str">
        <f>IF(ISERROR(VLOOKUP(K63,Proposito_programa!$C$2:$E$59,2,FALSE))," ",VLOOKUP(K63,Proposito_programa!$C$2:$E$59,2,FALSE))</f>
        <v>Gestión pública local</v>
      </c>
      <c r="M63" s="55" t="str">
        <f>IF(ISERROR(VLOOKUP(K63,Proposito_programa!$C$2:$E$59,3,FALSE))," ",VLOOKUP(K63,Proposito_programa!$C$2:$E$59,3,FALSE))</f>
        <v>Propósito 5: Construir Bogotá - Región con gobierno abierto, transparente y ciudadanía consciente</v>
      </c>
      <c r="N63" s="113" t="s">
        <v>849</v>
      </c>
      <c r="O63" s="54">
        <v>0</v>
      </c>
      <c r="P63" s="54" t="s">
        <v>707</v>
      </c>
      <c r="Q63" s="54" t="s">
        <v>706</v>
      </c>
      <c r="R63" s="55" t="s">
        <v>63</v>
      </c>
      <c r="S63" s="75"/>
      <c r="T63" s="76"/>
      <c r="U63" s="77"/>
      <c r="V63" s="57"/>
      <c r="W63" s="105">
        <v>27300000</v>
      </c>
      <c r="X63" s="78"/>
      <c r="Y63" s="55">
        <f t="shared" si="3"/>
        <v>1</v>
      </c>
      <c r="Z63" s="100">
        <v>13650000</v>
      </c>
      <c r="AA63" s="80">
        <f t="shared" si="0"/>
        <v>40950000</v>
      </c>
      <c r="AB63" s="80">
        <f t="shared" si="1"/>
        <v>40950001</v>
      </c>
      <c r="AC63" s="65" t="d">
        <v>2023-02-14</v>
      </c>
      <c r="AD63" s="65" t="d">
        <v>2023-02-15</v>
      </c>
      <c r="AE63" s="65" t="d">
        <v>2023-11-14</v>
      </c>
      <c r="AF63" s="55">
        <v>180</v>
      </c>
      <c r="AG63" s="55">
        <v>1</v>
      </c>
      <c r="AH63" s="55">
        <v>92</v>
      </c>
      <c r="AI63" s="55">
        <v>80133346</v>
      </c>
      <c r="AJ63" s="55" t="s">
        <v>822</v>
      </c>
      <c r="AK63" s="65" t="d">
        <v>2023-03-23</v>
      </c>
      <c r="AL63" s="81"/>
      <c r="AM63" s="72" t="s">
        <v>527</v>
      </c>
      <c r="AN63" s="82">
        <f t="shared" si="2"/>
        <v>1.0000000244200244</v>
      </c>
    </row>
    <row r="64" spans="1:40" ht="15" x14ac:dyDescent="0.25">
      <c r="A64" s="83" t="s">
        <v>216</v>
      </c>
      <c r="B64" s="54">
        <v>2023</v>
      </c>
      <c r="C64" s="83" t="s">
        <v>217</v>
      </c>
      <c r="D64" s="73" t="s">
        <v>218</v>
      </c>
      <c r="E64" s="54" t="s">
        <v>68</v>
      </c>
      <c r="F64" s="54" t="s">
        <v>59</v>
      </c>
      <c r="G64" s="54" t="s">
        <v>60</v>
      </c>
      <c r="H64" s="125" t="s">
        <v>597</v>
      </c>
      <c r="I64" s="74" t="s">
        <v>61</v>
      </c>
      <c r="J64" s="55" t="s">
        <v>62</v>
      </c>
      <c r="K64" s="54">
        <v>57</v>
      </c>
      <c r="L64" s="55" t="str">
        <f>IF(ISERROR(VLOOKUP(K64,Proposito_programa!$C$2:$E$59,2,FALSE))," ",VLOOKUP(K64,Proposito_programa!$C$2:$E$59,2,FALSE))</f>
        <v>Gestión pública local</v>
      </c>
      <c r="M64" s="55" t="str">
        <f>IF(ISERROR(VLOOKUP(K64,Proposito_programa!$C$2:$E$59,3,FALSE))," ",VLOOKUP(K64,Proposito_programa!$C$2:$E$59,3,FALSE))</f>
        <v>Propósito 5: Construir Bogotá - Región con gobierno abierto, transparente y ciudadanía consciente</v>
      </c>
      <c r="N64" s="89" t="s">
        <v>837</v>
      </c>
      <c r="O64" s="54">
        <v>0</v>
      </c>
      <c r="P64" s="54">
        <v>1032372023</v>
      </c>
      <c r="Q64" s="54" t="s">
        <v>708</v>
      </c>
      <c r="R64" s="55" t="s">
        <v>63</v>
      </c>
      <c r="S64" s="75"/>
      <c r="T64" s="76"/>
      <c r="U64" s="77"/>
      <c r="V64" s="57"/>
      <c r="W64" s="105">
        <v>68000000</v>
      </c>
      <c r="X64" s="78"/>
      <c r="Y64" s="55">
        <f t="shared" si="3"/>
        <v>1</v>
      </c>
      <c r="Z64" s="100" t="s">
        <v>801</v>
      </c>
      <c r="AA64" s="80">
        <f t="shared" si="0"/>
        <v>102000000</v>
      </c>
      <c r="AB64" s="80">
        <f t="shared" si="1"/>
        <v>102000001</v>
      </c>
      <c r="AC64" s="65" t="d">
        <v>2023-02-15</v>
      </c>
      <c r="AD64" s="65" t="d">
        <v>2023-02-17</v>
      </c>
      <c r="AE64" s="65" t="d">
        <v>2024-02-16</v>
      </c>
      <c r="AF64" s="55">
        <v>240</v>
      </c>
      <c r="AG64" s="55">
        <v>1</v>
      </c>
      <c r="AH64" s="55">
        <v>120</v>
      </c>
      <c r="AL64" s="81"/>
      <c r="AM64" s="72" t="s">
        <v>527</v>
      </c>
      <c r="AN64" s="82">
        <f t="shared" si="2"/>
        <v>1.0000000098039217</v>
      </c>
    </row>
    <row r="65" spans="1:40" ht="15" x14ac:dyDescent="0.25">
      <c r="A65" s="83" t="s">
        <v>219</v>
      </c>
      <c r="B65" s="54">
        <v>2023</v>
      </c>
      <c r="C65" s="83" t="s">
        <v>220</v>
      </c>
      <c r="D65" s="73" t="s">
        <v>221</v>
      </c>
      <c r="E65" s="54" t="s">
        <v>68</v>
      </c>
      <c r="F65" s="54" t="s">
        <v>59</v>
      </c>
      <c r="G65" s="54" t="s">
        <v>60</v>
      </c>
      <c r="H65" s="125" t="s">
        <v>598</v>
      </c>
      <c r="I65" s="74" t="s">
        <v>61</v>
      </c>
      <c r="J65" s="55" t="s">
        <v>62</v>
      </c>
      <c r="K65" s="54">
        <v>57</v>
      </c>
      <c r="L65" s="55" t="str">
        <f>IF(ISERROR(VLOOKUP(K65,Proposito_programa!$C$2:$E$59,2,FALSE))," ",VLOOKUP(K65,Proposito_programa!$C$2:$E$59,2,FALSE))</f>
        <v>Gestión pública local</v>
      </c>
      <c r="M65" s="55" t="str">
        <f>IF(ISERROR(VLOOKUP(K65,Proposito_programa!$C$2:$E$59,3,FALSE))," ",VLOOKUP(K65,Proposito_programa!$C$2:$E$59,3,FALSE))</f>
        <v>Propósito 5: Construir Bogotá - Región con gobierno abierto, transparente y ciudadanía consciente</v>
      </c>
      <c r="N65" s="113" t="s">
        <v>837</v>
      </c>
      <c r="O65" s="54">
        <v>0</v>
      </c>
      <c r="P65" s="54">
        <v>79980371</v>
      </c>
      <c r="Q65" s="54" t="s">
        <v>709</v>
      </c>
      <c r="R65" s="55" t="s">
        <v>63</v>
      </c>
      <c r="S65" s="75"/>
      <c r="T65" s="76"/>
      <c r="U65" s="77"/>
      <c r="V65" s="57"/>
      <c r="W65" s="105">
        <v>48000000</v>
      </c>
      <c r="X65" s="78"/>
      <c r="Y65" s="55">
        <f t="shared" si="3"/>
        <v>1</v>
      </c>
      <c r="Z65" s="100" t="s">
        <v>802</v>
      </c>
      <c r="AA65" s="80">
        <f t="shared" si="0"/>
        <v>62000000</v>
      </c>
      <c r="AB65" s="80">
        <f t="shared" si="1"/>
        <v>62000001</v>
      </c>
      <c r="AC65" s="65" t="d">
        <v>2023-02-20</v>
      </c>
      <c r="AD65" s="65" t="d">
        <v>2023-02-21</v>
      </c>
      <c r="AE65" s="65" t="d">
        <v>2023-12-31</v>
      </c>
      <c r="AF65" s="55">
        <v>240</v>
      </c>
      <c r="AG65" s="55">
        <v>1</v>
      </c>
      <c r="AH65" s="55">
        <v>71</v>
      </c>
      <c r="AL65" s="81"/>
      <c r="AM65" s="72" t="s">
        <v>527</v>
      </c>
      <c r="AN65" s="82">
        <f t="shared" si="2"/>
        <v>1.0000000161290323</v>
      </c>
    </row>
    <row r="66" spans="1:40" ht="15" x14ac:dyDescent="0.25">
      <c r="A66" s="83" t="s">
        <v>222</v>
      </c>
      <c r="B66" s="54">
        <v>2023</v>
      </c>
      <c r="C66" s="83" t="s">
        <v>223</v>
      </c>
      <c r="D66" s="73" t="s">
        <v>224</v>
      </c>
      <c r="E66" s="54" t="s">
        <v>68</v>
      </c>
      <c r="F66" s="54" t="s">
        <v>59</v>
      </c>
      <c r="G66" s="54" t="s">
        <v>60</v>
      </c>
      <c r="H66" s="125" t="s">
        <v>599</v>
      </c>
      <c r="I66" s="74" t="s">
        <v>61</v>
      </c>
      <c r="J66" s="55" t="s">
        <v>62</v>
      </c>
      <c r="K66" s="54">
        <v>57</v>
      </c>
      <c r="L66" s="55" t="str">
        <f>IF(ISERROR(VLOOKUP(K66,Proposito_programa!$C$2:$E$59,2,FALSE))," ",VLOOKUP(K66,Proposito_programa!$C$2:$E$59,2,FALSE))</f>
        <v>Gestión pública local</v>
      </c>
      <c r="M66" s="55" t="str">
        <f>IF(ISERROR(VLOOKUP(K66,Proposito_programa!$C$2:$E$59,3,FALSE))," ",VLOOKUP(K66,Proposito_programa!$C$2:$E$59,3,FALSE))</f>
        <v>Propósito 5: Construir Bogotá - Región con gobierno abierto, transparente y ciudadanía consciente</v>
      </c>
      <c r="N66" s="113" t="s">
        <v>845</v>
      </c>
      <c r="O66" s="54">
        <v>0</v>
      </c>
      <c r="P66" s="54">
        <v>1032490091</v>
      </c>
      <c r="Q66" s="54" t="s">
        <v>710</v>
      </c>
      <c r="R66" s="55" t="s">
        <v>63</v>
      </c>
      <c r="S66" s="75"/>
      <c r="T66" s="76"/>
      <c r="U66" s="77"/>
      <c r="V66" s="57"/>
      <c r="W66" s="105">
        <v>19089000</v>
      </c>
      <c r="X66" s="78"/>
      <c r="Y66" s="55">
        <f t="shared" si="3"/>
        <v>1</v>
      </c>
      <c r="Z66" s="100">
        <v>8999100</v>
      </c>
      <c r="AA66" s="80">
        <f t="shared" si="0"/>
        <v>28088100</v>
      </c>
      <c r="AB66" s="80">
        <f t="shared" si="1"/>
        <v>28088101</v>
      </c>
      <c r="AC66" s="65" t="d">
        <v>2023-02-15</v>
      </c>
      <c r="AD66" s="65" t="d">
        <v>2023-02-22</v>
      </c>
      <c r="AE66" s="65" t="d">
        <v>2023-12-31</v>
      </c>
      <c r="AF66" s="55">
        <v>210</v>
      </c>
      <c r="AG66" s="55">
        <v>1</v>
      </c>
      <c r="AH66" s="55">
        <v>100</v>
      </c>
      <c r="AL66" s="81"/>
      <c r="AM66" s="72" t="s">
        <v>527</v>
      </c>
      <c r="AN66" s="82">
        <f t="shared" si="2"/>
        <v>1.0000000356022658</v>
      </c>
    </row>
    <row r="67" spans="1:40" ht="15" x14ac:dyDescent="0.25">
      <c r="A67" s="83" t="s">
        <v>225</v>
      </c>
      <c r="B67" s="54">
        <v>2023</v>
      </c>
      <c r="C67" s="83" t="s">
        <v>226</v>
      </c>
      <c r="D67" s="73" t="s">
        <v>227</v>
      </c>
      <c r="E67" s="54" t="s">
        <v>68</v>
      </c>
      <c r="F67" s="54" t="s">
        <v>59</v>
      </c>
      <c r="G67" s="54" t="s">
        <v>60</v>
      </c>
      <c r="H67" s="125" t="s">
        <v>600</v>
      </c>
      <c r="I67" s="74" t="s">
        <v>61</v>
      </c>
      <c r="J67" s="55" t="s">
        <v>62</v>
      </c>
      <c r="K67" s="54">
        <v>57</v>
      </c>
      <c r="L67" s="55" t="str">
        <f>IF(ISERROR(VLOOKUP(K67,Proposito_programa!$C$2:$E$59,2,FALSE))," ",VLOOKUP(K67,Proposito_programa!$C$2:$E$59,2,FALSE))</f>
        <v>Gestión pública local</v>
      </c>
      <c r="M67" s="55" t="str">
        <f>IF(ISERROR(VLOOKUP(K67,Proposito_programa!$C$2:$E$59,3,FALSE))," ",VLOOKUP(K67,Proposito_programa!$C$2:$E$59,3,FALSE))</f>
        <v>Propósito 5: Construir Bogotá - Región con gobierno abierto, transparente y ciudadanía consciente</v>
      </c>
      <c r="N67" s="113" t="s">
        <v>850</v>
      </c>
      <c r="O67" s="54">
        <v>0</v>
      </c>
      <c r="P67" s="54">
        <v>1023962415</v>
      </c>
      <c r="Q67" s="54" t="s">
        <v>711</v>
      </c>
      <c r="R67" s="55" t="s">
        <v>63</v>
      </c>
      <c r="S67" s="75"/>
      <c r="T67" s="76"/>
      <c r="U67" s="77"/>
      <c r="V67" s="57"/>
      <c r="W67" s="105">
        <v>42000000</v>
      </c>
      <c r="X67" s="78"/>
      <c r="Y67" s="55">
        <f t="shared" si="3"/>
        <v>1</v>
      </c>
      <c r="Z67" s="100">
        <v>20000000</v>
      </c>
      <c r="AA67" s="80">
        <f t="shared" si="0"/>
        <v>62000000</v>
      </c>
      <c r="AB67" s="80">
        <f t="shared" si="1"/>
        <v>62000001</v>
      </c>
      <c r="AC67" s="65" t="d">
        <v>2023-02-15</v>
      </c>
      <c r="AD67" s="65" t="d">
        <v>2023-03-21</v>
      </c>
      <c r="AE67" s="65" t="d">
        <v>2023-12-20</v>
      </c>
      <c r="AF67" s="55">
        <v>210</v>
      </c>
      <c r="AG67" s="55">
        <v>1</v>
      </c>
      <c r="AH67" s="55">
        <v>101</v>
      </c>
      <c r="AL67" s="81"/>
      <c r="AM67" s="72" t="s">
        <v>527</v>
      </c>
      <c r="AN67" s="82">
        <f t="shared" si="2"/>
        <v>1.0000000161290323</v>
      </c>
    </row>
    <row r="68" spans="1:40" ht="15" x14ac:dyDescent="0.25">
      <c r="A68" s="83" t="s">
        <v>228</v>
      </c>
      <c r="B68" s="54">
        <v>2023</v>
      </c>
      <c r="C68" s="83" t="s">
        <v>229</v>
      </c>
      <c r="D68" s="73" t="s">
        <v>230</v>
      </c>
      <c r="E68" s="54" t="s">
        <v>68</v>
      </c>
      <c r="F68" s="54" t="s">
        <v>59</v>
      </c>
      <c r="G68" s="54" t="s">
        <v>60</v>
      </c>
      <c r="H68" s="125" t="s">
        <v>601</v>
      </c>
      <c r="I68" s="74" t="s">
        <v>61</v>
      </c>
      <c r="J68" s="55" t="s">
        <v>62</v>
      </c>
      <c r="K68" s="54">
        <v>57</v>
      </c>
      <c r="L68" s="55" t="str">
        <f>IF(ISERROR(VLOOKUP(K68,Proposito_programa!$C$2:$E$59,2,FALSE))," ",VLOOKUP(K68,Proposito_programa!$C$2:$E$59,2,FALSE))</f>
        <v>Gestión pública local</v>
      </c>
      <c r="M68" s="55" t="str">
        <f>IF(ISERROR(VLOOKUP(K68,Proposito_programa!$C$2:$E$59,3,FALSE))," ",VLOOKUP(K68,Proposito_programa!$C$2:$E$59,3,FALSE))</f>
        <v>Propósito 5: Construir Bogotá - Región con gobierno abierto, transparente y ciudadanía consciente</v>
      </c>
      <c r="N68" s="113" t="s">
        <v>837</v>
      </c>
      <c r="O68" s="54">
        <v>0</v>
      </c>
      <c r="P68" s="54">
        <v>79301171</v>
      </c>
      <c r="Q68" s="54" t="s">
        <v>712</v>
      </c>
      <c r="R68" s="55" t="s">
        <v>63</v>
      </c>
      <c r="S68" s="75"/>
      <c r="T68" s="76"/>
      <c r="U68" s="77"/>
      <c r="V68" s="57"/>
      <c r="W68" s="105">
        <v>23450000</v>
      </c>
      <c r="X68" s="78"/>
      <c r="Y68" s="55">
        <f t="shared" si="3"/>
        <v>1</v>
      </c>
      <c r="Z68" s="100">
        <v>11166667</v>
      </c>
      <c r="AA68" s="80">
        <f t="shared" si="0"/>
        <v>34616667</v>
      </c>
      <c r="AB68" s="80">
        <f t="shared" si="1"/>
        <v>34616668</v>
      </c>
      <c r="AC68" s="65" t="d">
        <v>2023-02-17</v>
      </c>
      <c r="AD68" s="65" t="d">
        <v>2023-02-21</v>
      </c>
      <c r="AE68" s="65" t="d">
        <v>2023-12-31</v>
      </c>
      <c r="AF68" s="55">
        <v>210</v>
      </c>
      <c r="AG68" s="55">
        <v>1</v>
      </c>
      <c r="AH68" s="55">
        <v>101</v>
      </c>
      <c r="AL68" s="81"/>
      <c r="AM68" s="72" t="s">
        <v>527</v>
      </c>
      <c r="AN68" s="82">
        <f t="shared" si="2"/>
        <v>1.0000000288878186</v>
      </c>
    </row>
    <row r="69" spans="1:40" ht="15" x14ac:dyDescent="0.25">
      <c r="A69" s="83" t="s">
        <v>231</v>
      </c>
      <c r="B69" s="54">
        <v>2023</v>
      </c>
      <c r="C69" s="83" t="s">
        <v>103</v>
      </c>
      <c r="D69" s="73" t="s">
        <v>232</v>
      </c>
      <c r="E69" s="54" t="s">
        <v>68</v>
      </c>
      <c r="F69" s="54" t="s">
        <v>59</v>
      </c>
      <c r="G69" s="54" t="s">
        <v>60</v>
      </c>
      <c r="H69" s="125" t="s">
        <v>561</v>
      </c>
      <c r="I69" s="74" t="s">
        <v>61</v>
      </c>
      <c r="J69" s="55" t="s">
        <v>62</v>
      </c>
      <c r="K69" s="54">
        <v>57</v>
      </c>
      <c r="L69" s="55" t="str">
        <f>IF(ISERROR(VLOOKUP(K69,Proposito_programa!$C$2:$E$59,2,FALSE))," ",VLOOKUP(K69,Proposito_programa!$C$2:$E$59,2,FALSE))</f>
        <v>Gestión pública local</v>
      </c>
      <c r="M69" s="55" t="str">
        <f>IF(ISERROR(VLOOKUP(K69,Proposito_programa!$C$2:$E$59,3,FALSE))," ",VLOOKUP(K69,Proposito_programa!$C$2:$E$59,3,FALSE))</f>
        <v>Propósito 5: Construir Bogotá - Región con gobierno abierto, transparente y ciudadanía consciente</v>
      </c>
      <c r="N69" s="113" t="s">
        <v>839</v>
      </c>
      <c r="O69" s="54">
        <v>0</v>
      </c>
      <c r="P69" s="54" t="s">
        <v>714</v>
      </c>
      <c r="Q69" s="54" t="s">
        <v>713</v>
      </c>
      <c r="R69" s="55" t="s">
        <v>63</v>
      </c>
      <c r="S69" s="75"/>
      <c r="T69" s="76"/>
      <c r="U69" s="77"/>
      <c r="V69" s="57"/>
      <c r="W69" s="105">
        <v>30000000</v>
      </c>
      <c r="X69" s="78"/>
      <c r="Y69" s="55">
        <f t="shared" si="3"/>
        <v>1</v>
      </c>
      <c r="Z69" s="100">
        <v>15000000</v>
      </c>
      <c r="AA69" s="80">
        <f t="shared" si="0"/>
        <v>45000000</v>
      </c>
      <c r="AB69" s="80">
        <f t="shared" si="1"/>
        <v>45000001</v>
      </c>
      <c r="AC69" s="65" t="d">
        <v>2023-02-15</v>
      </c>
      <c r="AD69" s="65" t="d">
        <v>2023-02-17</v>
      </c>
      <c r="AE69" s="65" t="d">
        <v>2023-11-16</v>
      </c>
      <c r="AF69" s="55">
        <v>180</v>
      </c>
      <c r="AG69" s="55">
        <v>1</v>
      </c>
      <c r="AH69" s="55">
        <v>90</v>
      </c>
      <c r="AI69" s="55">
        <v>1026560118</v>
      </c>
      <c r="AJ69" s="55" t="s">
        <v>823</v>
      </c>
      <c r="AK69" s="65" t="d">
        <v>2023-08-16</v>
      </c>
      <c r="AL69" s="81"/>
      <c r="AM69" s="72" t="s">
        <v>527</v>
      </c>
      <c r="AN69" s="82">
        <f t="shared" si="2"/>
        <v>1.0000000222222223</v>
      </c>
    </row>
    <row r="70" spans="1:40" ht="15" x14ac:dyDescent="0.25">
      <c r="A70" s="83" t="s">
        <v>233</v>
      </c>
      <c r="B70" s="54">
        <v>2023</v>
      </c>
      <c r="C70" s="83" t="s">
        <v>234</v>
      </c>
      <c r="D70" s="73" t="s">
        <v>235</v>
      </c>
      <c r="E70" s="54" t="s">
        <v>68</v>
      </c>
      <c r="F70" s="54" t="s">
        <v>59</v>
      </c>
      <c r="G70" s="54" t="s">
        <v>60</v>
      </c>
      <c r="H70" s="125" t="s">
        <v>602</v>
      </c>
      <c r="I70" s="74" t="s">
        <v>61</v>
      </c>
      <c r="J70" s="55" t="s">
        <v>62</v>
      </c>
      <c r="K70" s="54">
        <v>57</v>
      </c>
      <c r="L70" s="55" t="str">
        <f>IF(ISERROR(VLOOKUP(K70,Proposito_programa!$C$2:$E$59,2,FALSE))," ",VLOOKUP(K70,Proposito_programa!$C$2:$E$59,2,FALSE))</f>
        <v>Gestión pública local</v>
      </c>
      <c r="M70" s="55" t="str">
        <f>IF(ISERROR(VLOOKUP(K70,Proposito_programa!$C$2:$E$59,3,FALSE))," ",VLOOKUP(K70,Proposito_programa!$C$2:$E$59,3,FALSE))</f>
        <v>Propósito 5: Construir Bogotá - Región con gobierno abierto, transparente y ciudadanía consciente</v>
      </c>
      <c r="N70" s="113" t="s">
        <v>837</v>
      </c>
      <c r="O70" s="54">
        <v>0</v>
      </c>
      <c r="P70" s="54">
        <v>1022944283</v>
      </c>
      <c r="Q70" s="54" t="s">
        <v>715</v>
      </c>
      <c r="R70" s="55" t="s">
        <v>63</v>
      </c>
      <c r="S70" s="75"/>
      <c r="T70" s="76"/>
      <c r="U70" s="77"/>
      <c r="V70" s="57"/>
      <c r="W70" s="105">
        <v>30000000</v>
      </c>
      <c r="X70" s="78"/>
      <c r="Y70" s="55">
        <f t="shared" si="3"/>
        <v>1</v>
      </c>
      <c r="Z70" s="100">
        <v>15000000</v>
      </c>
      <c r="AA70" s="80">
        <f t="shared" si="0"/>
        <v>45000000</v>
      </c>
      <c r="AB70" s="80">
        <f t="shared" si="1"/>
        <v>45000001</v>
      </c>
      <c r="AC70" s="65" t="d">
        <v>2023-02-17</v>
      </c>
      <c r="AD70" s="65" t="d">
        <v>2023-02-23</v>
      </c>
      <c r="AE70" s="65" t="d">
        <v>2023-11-22</v>
      </c>
      <c r="AF70" s="55">
        <v>180</v>
      </c>
      <c r="AG70" s="55">
        <v>1</v>
      </c>
      <c r="AH70" s="55">
        <v>92</v>
      </c>
      <c r="AL70" s="81"/>
      <c r="AM70" s="72" t="s">
        <v>527</v>
      </c>
      <c r="AN70" s="82">
        <f t="shared" si="2"/>
        <v>1.0000000222222223</v>
      </c>
    </row>
    <row r="71" spans="1:40" ht="15" x14ac:dyDescent="0.25">
      <c r="A71" s="83" t="s">
        <v>236</v>
      </c>
      <c r="B71" s="54">
        <v>2023</v>
      </c>
      <c r="C71" s="83" t="s">
        <v>237</v>
      </c>
      <c r="D71" s="73" t="s">
        <v>238</v>
      </c>
      <c r="E71" s="54" t="s">
        <v>68</v>
      </c>
      <c r="F71" s="54" t="s">
        <v>59</v>
      </c>
      <c r="G71" s="54" t="s">
        <v>60</v>
      </c>
      <c r="H71" s="125" t="s">
        <v>603</v>
      </c>
      <c r="I71" s="74" t="s">
        <v>61</v>
      </c>
      <c r="J71" s="55" t="s">
        <v>62</v>
      </c>
      <c r="K71" s="54">
        <v>57</v>
      </c>
      <c r="L71" s="55" t="str">
        <f>IF(ISERROR(VLOOKUP(K71,Proposito_programa!$C$2:$E$59,2,FALSE))," ",VLOOKUP(K71,Proposito_programa!$C$2:$E$59,2,FALSE))</f>
        <v>Gestión pública local</v>
      </c>
      <c r="M71" s="55" t="str">
        <f>IF(ISERROR(VLOOKUP(K71,Proposito_programa!$C$2:$E$59,3,FALSE))," ",VLOOKUP(K71,Proposito_programa!$C$2:$E$59,3,FALSE))</f>
        <v>Propósito 5: Construir Bogotá - Región con gobierno abierto, transparente y ciudadanía consciente</v>
      </c>
      <c r="N71" s="113" t="s">
        <v>837</v>
      </c>
      <c r="O71" s="54">
        <v>0</v>
      </c>
      <c r="P71" s="54">
        <v>1022325511</v>
      </c>
      <c r="Q71" s="54" t="s">
        <v>716</v>
      </c>
      <c r="R71" s="55" t="s">
        <v>63</v>
      </c>
      <c r="S71" s="75"/>
      <c r="T71" s="76"/>
      <c r="U71" s="77"/>
      <c r="V71" s="57"/>
      <c r="W71" s="105">
        <v>68000000</v>
      </c>
      <c r="X71" s="78"/>
      <c r="Y71" s="55">
        <f t="shared" si="3"/>
        <v>3</v>
      </c>
      <c r="Z71" s="100">
        <f>6800000+13600000+13600000</f>
        <v>34000000</v>
      </c>
      <c r="AA71" s="80">
        <f t="shared" si="0"/>
        <v>102000000</v>
      </c>
      <c r="AB71" s="80">
        <f t="shared" si="1"/>
        <v>102000003</v>
      </c>
      <c r="AC71" s="65" t="d">
        <v>2023-02-17</v>
      </c>
      <c r="AD71" s="65" t="d">
        <v>2023-02-21</v>
      </c>
      <c r="AE71" s="65" t="d">
        <v>2024-05-20</v>
      </c>
      <c r="AF71" s="55">
        <v>300</v>
      </c>
      <c r="AG71" s="55">
        <v>3</v>
      </c>
      <c r="AL71" s="81"/>
      <c r="AM71" s="72" t="s">
        <v>64</v>
      </c>
      <c r="AN71" s="82" t="s">
        <v>1425</v>
      </c>
    </row>
    <row r="72" spans="1:40" ht="15" x14ac:dyDescent="0.25">
      <c r="A72" s="83" t="s">
        <v>239</v>
      </c>
      <c r="B72" s="54">
        <v>2023</v>
      </c>
      <c r="C72" s="83" t="s">
        <v>192</v>
      </c>
      <c r="D72" s="73" t="s">
        <v>193</v>
      </c>
      <c r="E72" s="54" t="s">
        <v>68</v>
      </c>
      <c r="F72" s="54" t="s">
        <v>59</v>
      </c>
      <c r="G72" s="54" t="s">
        <v>60</v>
      </c>
      <c r="H72" s="125" t="s">
        <v>604</v>
      </c>
      <c r="I72" s="74" t="s">
        <v>61</v>
      </c>
      <c r="J72" s="55" t="s">
        <v>62</v>
      </c>
      <c r="K72" s="54">
        <v>57</v>
      </c>
      <c r="L72" s="55" t="str">
        <f>IF(ISERROR(VLOOKUP(K72,Proposito_programa!$C$2:$E$59,2,FALSE))," ",VLOOKUP(K72,Proposito_programa!$C$2:$E$59,2,FALSE))</f>
        <v>Gestión pública local</v>
      </c>
      <c r="M72" s="55" t="str">
        <f>IF(ISERROR(VLOOKUP(K72,Proposito_programa!$C$2:$E$59,3,FALSE))," ",VLOOKUP(K72,Proposito_programa!$C$2:$E$59,3,FALSE))</f>
        <v>Propósito 5: Construir Bogotá - Región con gobierno abierto, transparente y ciudadanía consciente</v>
      </c>
      <c r="N72" s="113" t="s">
        <v>847</v>
      </c>
      <c r="O72" s="54">
        <v>0</v>
      </c>
      <c r="P72" s="54">
        <v>1023921919</v>
      </c>
      <c r="Q72" s="54" t="s">
        <v>717</v>
      </c>
      <c r="R72" s="55" t="s">
        <v>63</v>
      </c>
      <c r="S72" s="75"/>
      <c r="T72" s="76"/>
      <c r="U72" s="77"/>
      <c r="V72" s="57"/>
      <c r="W72" s="105">
        <v>15000000</v>
      </c>
      <c r="X72" s="78"/>
      <c r="Y72" s="55">
        <f t="shared" si="3"/>
        <v>1</v>
      </c>
      <c r="Z72" s="100">
        <v>7500000</v>
      </c>
      <c r="AA72" s="80">
        <f t="shared" si="0"/>
        <v>22500000</v>
      </c>
      <c r="AB72" s="80">
        <f t="shared" si="1"/>
        <v>22500001</v>
      </c>
      <c r="AC72" s="65" t="d">
        <v>2023-02-28</v>
      </c>
      <c r="AD72" s="65" t="d">
        <v>2023-03-09</v>
      </c>
      <c r="AE72" s="65" t="d">
        <v>2023-12-08</v>
      </c>
      <c r="AF72" s="55">
        <v>180</v>
      </c>
      <c r="AG72" s="55">
        <v>1</v>
      </c>
      <c r="AH72" s="55">
        <v>90</v>
      </c>
      <c r="AL72" s="81"/>
      <c r="AM72" s="72" t="s">
        <v>527</v>
      </c>
      <c r="AN72" s="82">
        <f t="shared" si="2"/>
        <v>1.0000000444444443</v>
      </c>
    </row>
    <row r="73" spans="1:40" ht="15" x14ac:dyDescent="0.25">
      <c r="A73" s="83" t="s">
        <v>240</v>
      </c>
      <c r="B73" s="54">
        <v>2023</v>
      </c>
      <c r="C73" s="83" t="s">
        <v>241</v>
      </c>
      <c r="D73" s="73" t="s">
        <v>242</v>
      </c>
      <c r="E73" s="54" t="s">
        <v>68</v>
      </c>
      <c r="F73" s="54" t="s">
        <v>59</v>
      </c>
      <c r="G73" s="54" t="s">
        <v>60</v>
      </c>
      <c r="H73" s="125" t="s">
        <v>592</v>
      </c>
      <c r="I73" s="74" t="s">
        <v>61</v>
      </c>
      <c r="J73" s="55" t="s">
        <v>62</v>
      </c>
      <c r="K73" s="54">
        <v>57</v>
      </c>
      <c r="L73" s="55" t="str">
        <f>IF(ISERROR(VLOOKUP(K73,Proposito_programa!$C$2:$E$59,2,FALSE))," ",VLOOKUP(K73,Proposito_programa!$C$2:$E$59,2,FALSE))</f>
        <v>Gestión pública local</v>
      </c>
      <c r="M73" s="55" t="str">
        <f>IF(ISERROR(VLOOKUP(K73,Proposito_programa!$C$2:$E$59,3,FALSE))," ",VLOOKUP(K73,Proposito_programa!$C$2:$E$59,3,FALSE))</f>
        <v>Propósito 5: Construir Bogotá - Región con gobierno abierto, transparente y ciudadanía consciente</v>
      </c>
      <c r="N73" s="113" t="s">
        <v>840</v>
      </c>
      <c r="O73" s="54">
        <v>0</v>
      </c>
      <c r="P73" s="54" t="s">
        <v>719</v>
      </c>
      <c r="Q73" s="54" t="s">
        <v>718</v>
      </c>
      <c r="R73" s="55" t="s">
        <v>63</v>
      </c>
      <c r="S73" s="75"/>
      <c r="T73" s="76"/>
      <c r="U73" s="77"/>
      <c r="V73" s="57"/>
      <c r="W73" s="105">
        <v>37260000</v>
      </c>
      <c r="X73" s="78"/>
      <c r="Y73" s="55">
        <f t="shared" si="3"/>
        <v>1</v>
      </c>
      <c r="Z73" s="100">
        <f>9159750+9470250</f>
        <v>18630000</v>
      </c>
      <c r="AA73" s="80">
        <f t="shared" si="0"/>
        <v>55890000</v>
      </c>
      <c r="AB73" s="80">
        <f t="shared" si="1"/>
        <v>55890001</v>
      </c>
      <c r="AC73" s="65" t="d">
        <v>2023-02-17</v>
      </c>
      <c r="AD73" s="65" t="d">
        <v>2023-02-21</v>
      </c>
      <c r="AE73" s="65" t="d">
        <v>2024-02-21</v>
      </c>
      <c r="AF73" s="55">
        <v>240</v>
      </c>
      <c r="AG73" s="55">
        <v>1</v>
      </c>
      <c r="AH73" s="55">
        <v>58</v>
      </c>
      <c r="AI73" s="55" t="s">
        <v>835</v>
      </c>
      <c r="AJ73" s="55" t="s">
        <v>824</v>
      </c>
      <c r="AK73" s="65" t="s">
        <v>836</v>
      </c>
      <c r="AL73" s="81"/>
      <c r="AM73" s="72" t="s">
        <v>527</v>
      </c>
      <c r="AN73" s="82">
        <f t="shared" si="2"/>
        <v>1.0000000178922883</v>
      </c>
    </row>
    <row r="74" spans="1:40" ht="15" x14ac:dyDescent="0.25">
      <c r="A74" s="83" t="s">
        <v>243</v>
      </c>
      <c r="B74" s="54">
        <v>2023</v>
      </c>
      <c r="C74" s="83" t="s">
        <v>244</v>
      </c>
      <c r="D74" s="73" t="s">
        <v>245</v>
      </c>
      <c r="E74" s="54" t="s">
        <v>68</v>
      </c>
      <c r="F74" s="54" t="s">
        <v>59</v>
      </c>
      <c r="G74" s="54" t="s">
        <v>60</v>
      </c>
      <c r="H74" s="125" t="s">
        <v>605</v>
      </c>
      <c r="I74" s="74" t="s">
        <v>61</v>
      </c>
      <c r="J74" s="55" t="s">
        <v>62</v>
      </c>
      <c r="K74" s="54">
        <v>57</v>
      </c>
      <c r="L74" s="55" t="str">
        <f>IF(ISERROR(VLOOKUP(K74,Proposito_programa!$C$2:$E$59,2,FALSE))," ",VLOOKUP(K74,Proposito_programa!$C$2:$E$59,2,FALSE))</f>
        <v>Gestión pública local</v>
      </c>
      <c r="M74" s="55" t="str">
        <f>IF(ISERROR(VLOOKUP(K74,Proposito_programa!$C$2:$E$59,3,FALSE))," ",VLOOKUP(K74,Proposito_programa!$C$2:$E$59,3,FALSE))</f>
        <v>Propósito 5: Construir Bogotá - Región con gobierno abierto, transparente y ciudadanía consciente</v>
      </c>
      <c r="N74" s="113" t="s">
        <v>837</v>
      </c>
      <c r="O74" s="54">
        <v>0</v>
      </c>
      <c r="P74" s="54">
        <v>1010201357</v>
      </c>
      <c r="Q74" s="54" t="s">
        <v>720</v>
      </c>
      <c r="R74" s="55" t="s">
        <v>63</v>
      </c>
      <c r="S74" s="75"/>
      <c r="T74" s="76"/>
      <c r="U74" s="77"/>
      <c r="V74" s="57"/>
      <c r="W74" s="105">
        <v>88000000</v>
      </c>
      <c r="X74" s="78"/>
      <c r="Y74" s="55">
        <f t="shared" si="3"/>
        <v>0</v>
      </c>
      <c r="Z74" s="100"/>
      <c r="AA74" s="80">
        <f t="shared" si="0"/>
        <v>88000000</v>
      </c>
      <c r="AB74" s="80">
        <f t="shared" si="1"/>
        <v>88000000</v>
      </c>
      <c r="AC74" s="65" t="d">
        <v>2023-02-17</v>
      </c>
      <c r="AD74" s="65" t="d">
        <v>2023-02-22</v>
      </c>
      <c r="AE74" s="65" t="d">
        <v>2024-01-21</v>
      </c>
      <c r="AF74" s="55">
        <v>330</v>
      </c>
      <c r="AL74" s="81"/>
      <c r="AM74" s="72" t="s">
        <v>527</v>
      </c>
      <c r="AN74" s="82">
        <f t="shared" si="2"/>
        <v>1</v>
      </c>
    </row>
    <row r="75" spans="1:40" ht="15" x14ac:dyDescent="0.25">
      <c r="A75" s="83" t="s">
        <v>246</v>
      </c>
      <c r="B75" s="54">
        <v>2023</v>
      </c>
      <c r="C75" s="83" t="s">
        <v>241</v>
      </c>
      <c r="D75" s="73" t="s">
        <v>242</v>
      </c>
      <c r="E75" s="54" t="s">
        <v>68</v>
      </c>
      <c r="F75" s="54" t="s">
        <v>59</v>
      </c>
      <c r="G75" s="54" t="s">
        <v>60</v>
      </c>
      <c r="H75" s="125" t="s">
        <v>592</v>
      </c>
      <c r="I75" s="74" t="s">
        <v>61</v>
      </c>
      <c r="J75" s="55" t="s">
        <v>62</v>
      </c>
      <c r="K75" s="54">
        <v>57</v>
      </c>
      <c r="L75" s="55" t="str">
        <f>IF(ISERROR(VLOOKUP(K75,Proposito_programa!$C$2:$E$59,2,FALSE))," ",VLOOKUP(K75,Proposito_programa!$C$2:$E$59,2,FALSE))</f>
        <v>Gestión pública local</v>
      </c>
      <c r="M75" s="55" t="str">
        <f>IF(ISERROR(VLOOKUP(K75,Proposito_programa!$C$2:$E$59,3,FALSE))," ",VLOOKUP(K75,Proposito_programa!$C$2:$E$59,3,FALSE))</f>
        <v>Propósito 5: Construir Bogotá - Región con gobierno abierto, transparente y ciudadanía consciente</v>
      </c>
      <c r="N75" s="113" t="s">
        <v>840</v>
      </c>
      <c r="O75" s="54">
        <v>0</v>
      </c>
      <c r="P75" s="54">
        <v>52518114</v>
      </c>
      <c r="Q75" s="54" t="s">
        <v>721</v>
      </c>
      <c r="R75" s="55" t="s">
        <v>63</v>
      </c>
      <c r="S75" s="75"/>
      <c r="T75" s="76"/>
      <c r="U75" s="77"/>
      <c r="V75" s="57"/>
      <c r="W75" s="105">
        <v>37260000</v>
      </c>
      <c r="X75" s="78"/>
      <c r="Y75" s="55">
        <f t="shared" si="3"/>
        <v>1</v>
      </c>
      <c r="Z75" s="100" t="s">
        <v>803</v>
      </c>
      <c r="AA75" s="80">
        <f t="shared" si="0"/>
        <v>46419750</v>
      </c>
      <c r="AB75" s="80">
        <f t="shared" si="1"/>
        <v>46419751</v>
      </c>
      <c r="AC75" s="65" t="d">
        <v>2023-02-17</v>
      </c>
      <c r="AD75" s="65" t="d">
        <v>2023-02-20</v>
      </c>
      <c r="AE75" s="65" t="d">
        <v>2023-12-18</v>
      </c>
      <c r="AF75" s="55">
        <v>240</v>
      </c>
      <c r="AG75" s="55">
        <v>1</v>
      </c>
      <c r="AH75" s="55">
        <v>59</v>
      </c>
      <c r="AL75" s="81"/>
      <c r="AM75" s="72" t="s">
        <v>527</v>
      </c>
      <c r="AN75" s="82">
        <f t="shared" si="2"/>
        <v>1.0000000215425546</v>
      </c>
    </row>
    <row r="76" spans="1:40" ht="15" x14ac:dyDescent="0.25">
      <c r="A76" s="83" t="s">
        <v>247</v>
      </c>
      <c r="B76" s="54">
        <v>2023</v>
      </c>
      <c r="C76" s="83" t="s">
        <v>248</v>
      </c>
      <c r="D76" s="73" t="s">
        <v>249</v>
      </c>
      <c r="E76" s="54" t="s">
        <v>68</v>
      </c>
      <c r="F76" s="54" t="s">
        <v>59</v>
      </c>
      <c r="G76" s="54" t="s">
        <v>60</v>
      </c>
      <c r="H76" s="125" t="s">
        <v>606</v>
      </c>
      <c r="I76" s="74" t="s">
        <v>61</v>
      </c>
      <c r="J76" s="55" t="s">
        <v>62</v>
      </c>
      <c r="K76" s="54">
        <v>57</v>
      </c>
      <c r="L76" s="55" t="str">
        <f>IF(ISERROR(VLOOKUP(K76,Proposito_programa!$C$2:$E$59,2,FALSE))," ",VLOOKUP(K76,Proposito_programa!$C$2:$E$59,2,FALSE))</f>
        <v>Gestión pública local</v>
      </c>
      <c r="M76" s="55" t="str">
        <f>IF(ISERROR(VLOOKUP(K76,Proposito_programa!$C$2:$E$59,3,FALSE))," ",VLOOKUP(K76,Proposito_programa!$C$2:$E$59,3,FALSE))</f>
        <v>Propósito 5: Construir Bogotá - Región con gobierno abierto, transparente y ciudadanía consciente</v>
      </c>
      <c r="N76" s="113" t="s">
        <v>838</v>
      </c>
      <c r="O76" s="54">
        <v>0</v>
      </c>
      <c r="P76" s="54">
        <v>93394698</v>
      </c>
      <c r="Q76" s="54" t="s">
        <v>722</v>
      </c>
      <c r="R76" s="55" t="s">
        <v>63</v>
      </c>
      <c r="S76" s="75"/>
      <c r="T76" s="76"/>
      <c r="U76" s="77"/>
      <c r="V76" s="57"/>
      <c r="W76" s="105">
        <v>12600000</v>
      </c>
      <c r="X76" s="78"/>
      <c r="Y76" s="55">
        <f t="shared" si="3"/>
        <v>1</v>
      </c>
      <c r="Z76" s="100">
        <v>6300000</v>
      </c>
      <c r="AA76" s="80">
        <f t="shared" ref="AA76:AA136" si="4">+W76+X76+Z76</f>
        <v>18900000</v>
      </c>
      <c r="AB76" s="80">
        <f t="shared" si="1"/>
        <v>18900001</v>
      </c>
      <c r="AC76" s="65" t="d">
        <v>2023-02-17</v>
      </c>
      <c r="AD76" s="65" t="d">
        <v>2023-02-21</v>
      </c>
      <c r="AE76" s="65" t="d">
        <v>2023-11-20</v>
      </c>
      <c r="AF76" s="55">
        <v>180</v>
      </c>
      <c r="AG76" s="55">
        <v>1</v>
      </c>
      <c r="AH76" s="55">
        <v>90</v>
      </c>
      <c r="AL76" s="81"/>
      <c r="AM76" s="72" t="s">
        <v>527</v>
      </c>
      <c r="AN76" s="82">
        <f t="shared" ref="AN76:AN143" si="5">IF(ISERROR(AB76/AA76),"-",(AB76/AA76))</f>
        <v>1.000000052910053</v>
      </c>
    </row>
    <row r="77" spans="1:40" ht="15" x14ac:dyDescent="0.25">
      <c r="A77" s="83" t="s">
        <v>250</v>
      </c>
      <c r="B77" s="54">
        <v>2023</v>
      </c>
      <c r="C77" s="83" t="s">
        <v>251</v>
      </c>
      <c r="D77" s="73" t="s">
        <v>252</v>
      </c>
      <c r="E77" s="54" t="s">
        <v>68</v>
      </c>
      <c r="F77" s="54" t="s">
        <v>59</v>
      </c>
      <c r="G77" s="54" t="s">
        <v>60</v>
      </c>
      <c r="H77" s="125" t="s">
        <v>607</v>
      </c>
      <c r="I77" s="74" t="s">
        <v>61</v>
      </c>
      <c r="J77" s="55" t="s">
        <v>62</v>
      </c>
      <c r="K77" s="54">
        <v>57</v>
      </c>
      <c r="L77" s="55" t="str">
        <f>IF(ISERROR(VLOOKUP(K77,Proposito_programa!$C$2:$E$59,2,FALSE))," ",VLOOKUP(K77,Proposito_programa!$C$2:$E$59,2,FALSE))</f>
        <v>Gestión pública local</v>
      </c>
      <c r="M77" s="55" t="str">
        <f>IF(ISERROR(VLOOKUP(K77,Proposito_programa!$C$2:$E$59,3,FALSE))," ",VLOOKUP(K77,Proposito_programa!$C$2:$E$59,3,FALSE))</f>
        <v>Propósito 5: Construir Bogotá - Región con gobierno abierto, transparente y ciudadanía consciente</v>
      </c>
      <c r="N77" s="113" t="s">
        <v>837</v>
      </c>
      <c r="O77" s="54">
        <v>0</v>
      </c>
      <c r="P77" s="54">
        <v>1020779562</v>
      </c>
      <c r="Q77" s="54" t="s">
        <v>723</v>
      </c>
      <c r="R77" s="55" t="s">
        <v>63</v>
      </c>
      <c r="S77" s="75"/>
      <c r="T77" s="76"/>
      <c r="U77" s="77"/>
      <c r="V77" s="57"/>
      <c r="W77" s="105">
        <v>52000000</v>
      </c>
      <c r="X77" s="78"/>
      <c r="Y77" s="55">
        <f t="shared" si="3"/>
        <v>1</v>
      </c>
      <c r="Z77" s="100" t="s">
        <v>804</v>
      </c>
      <c r="AA77" s="80">
        <f t="shared" si="4"/>
        <v>67383333</v>
      </c>
      <c r="AB77" s="80">
        <f t="shared" ref="AB77:AB137" si="6">+X77+Y77+AA77</f>
        <v>67383334</v>
      </c>
      <c r="AC77" s="65" t="d">
        <v>2023-02-17</v>
      </c>
      <c r="AD77" s="65" t="d">
        <v>2023-02-20</v>
      </c>
      <c r="AE77" s="65" t="d">
        <v>2023-12-31</v>
      </c>
      <c r="AF77" s="55">
        <v>240</v>
      </c>
      <c r="AG77" s="55">
        <v>1</v>
      </c>
      <c r="AH77" s="55">
        <v>72</v>
      </c>
      <c r="AL77" s="81"/>
      <c r="AM77" s="72" t="s">
        <v>527</v>
      </c>
      <c r="AN77" s="82">
        <f t="shared" si="5"/>
        <v>1.0000000148404651</v>
      </c>
    </row>
    <row r="78" spans="1:40" ht="15" x14ac:dyDescent="0.25">
      <c r="A78" s="83" t="s">
        <v>253</v>
      </c>
      <c r="B78" s="54">
        <v>2023</v>
      </c>
      <c r="C78" s="83" t="s">
        <v>254</v>
      </c>
      <c r="D78" s="73" t="s">
        <v>255</v>
      </c>
      <c r="E78" s="54" t="s">
        <v>68</v>
      </c>
      <c r="F78" s="54" t="s">
        <v>59</v>
      </c>
      <c r="G78" s="54" t="s">
        <v>60</v>
      </c>
      <c r="H78" s="125" t="s">
        <v>608</v>
      </c>
      <c r="I78" s="74" t="s">
        <v>61</v>
      </c>
      <c r="J78" s="55" t="s">
        <v>62</v>
      </c>
      <c r="K78" s="54">
        <v>57</v>
      </c>
      <c r="L78" s="55" t="str">
        <f>IF(ISERROR(VLOOKUP(K78,Proposito_programa!$C$2:$E$59,2,FALSE))," ",VLOOKUP(K78,Proposito_programa!$C$2:$E$59,2,FALSE))</f>
        <v>Gestión pública local</v>
      </c>
      <c r="M78" s="55" t="str">
        <f>IF(ISERROR(VLOOKUP(K78,Proposito_programa!$C$2:$E$59,3,FALSE))," ",VLOOKUP(K78,Proposito_programa!$C$2:$E$59,3,FALSE))</f>
        <v>Propósito 5: Construir Bogotá - Región con gobierno abierto, transparente y ciudadanía consciente</v>
      </c>
      <c r="N78" s="113" t="s">
        <v>837</v>
      </c>
      <c r="O78" s="54">
        <v>0</v>
      </c>
      <c r="P78" s="54">
        <v>1000930688</v>
      </c>
      <c r="Q78" s="54" t="s">
        <v>724</v>
      </c>
      <c r="R78" s="55" t="s">
        <v>63</v>
      </c>
      <c r="S78" s="75"/>
      <c r="T78" s="76"/>
      <c r="U78" s="77"/>
      <c r="V78" s="57"/>
      <c r="W78" s="105">
        <v>18000000</v>
      </c>
      <c r="X78" s="78"/>
      <c r="Y78" s="55">
        <f t="shared" ref="Y78:Y141" si="7">AG78</f>
        <v>1</v>
      </c>
      <c r="Z78" s="100">
        <v>9000000</v>
      </c>
      <c r="AA78" s="80">
        <f t="shared" si="4"/>
        <v>27000000</v>
      </c>
      <c r="AB78" s="80">
        <f t="shared" si="6"/>
        <v>27000001</v>
      </c>
      <c r="AC78" s="65" t="d">
        <v>2023-02-22</v>
      </c>
      <c r="AD78" s="65" t="d">
        <v>2023-02-23</v>
      </c>
      <c r="AE78" s="65" t="d">
        <v>2023-11-22</v>
      </c>
      <c r="AF78" s="55">
        <v>180</v>
      </c>
      <c r="AG78" s="55">
        <v>1</v>
      </c>
      <c r="AH78" s="55">
        <v>92</v>
      </c>
      <c r="AL78" s="81"/>
      <c r="AM78" s="72" t="s">
        <v>527</v>
      </c>
      <c r="AN78" s="82">
        <f t="shared" si="5"/>
        <v>1.000000037037037</v>
      </c>
    </row>
    <row r="79" spans="1:40" ht="15" x14ac:dyDescent="0.25">
      <c r="A79" s="83" t="s">
        <v>256</v>
      </c>
      <c r="B79" s="54">
        <v>2023</v>
      </c>
      <c r="C79" s="83" t="s">
        <v>257</v>
      </c>
      <c r="D79" s="73" t="s">
        <v>258</v>
      </c>
      <c r="E79" s="54" t="s">
        <v>68</v>
      </c>
      <c r="F79" s="54" t="s">
        <v>59</v>
      </c>
      <c r="G79" s="54" t="s">
        <v>60</v>
      </c>
      <c r="H79" s="125" t="s">
        <v>609</v>
      </c>
      <c r="I79" s="74" t="s">
        <v>61</v>
      </c>
      <c r="J79" s="55" t="s">
        <v>62</v>
      </c>
      <c r="K79" s="54">
        <v>57</v>
      </c>
      <c r="L79" s="55" t="str">
        <f>IF(ISERROR(VLOOKUP(K79,Proposito_programa!$C$2:$E$59,2,FALSE))," ",VLOOKUP(K79,Proposito_programa!$C$2:$E$59,2,FALSE))</f>
        <v>Gestión pública local</v>
      </c>
      <c r="M79" s="55" t="str">
        <f>IF(ISERROR(VLOOKUP(K79,Proposito_programa!$C$2:$E$59,3,FALSE))," ",VLOOKUP(K79,Proposito_programa!$C$2:$E$59,3,FALSE))</f>
        <v>Propósito 5: Construir Bogotá - Región con gobierno abierto, transparente y ciudadanía consciente</v>
      </c>
      <c r="N79" s="113" t="s">
        <v>841</v>
      </c>
      <c r="O79" s="54">
        <v>0</v>
      </c>
      <c r="P79" s="54">
        <v>66849398</v>
      </c>
      <c r="Q79" s="54" t="s">
        <v>725</v>
      </c>
      <c r="R79" s="55" t="s">
        <v>63</v>
      </c>
      <c r="S79" s="75"/>
      <c r="T79" s="76"/>
      <c r="U79" s="77"/>
      <c r="V79" s="57"/>
      <c r="W79" s="105">
        <v>30600000</v>
      </c>
      <c r="X79" s="78"/>
      <c r="Y79" s="55">
        <f t="shared" si="7"/>
        <v>1</v>
      </c>
      <c r="Z79" s="100">
        <v>15300000</v>
      </c>
      <c r="AA79" s="80">
        <f t="shared" si="4"/>
        <v>45900000</v>
      </c>
      <c r="AB79" s="80">
        <f t="shared" si="6"/>
        <v>45900001</v>
      </c>
      <c r="AC79" s="65" t="d">
        <v>2023-02-28</v>
      </c>
      <c r="AD79" s="65" t="d">
        <v>2023-03-02</v>
      </c>
      <c r="AE79" s="65" t="d">
        <v>2023-12-01</v>
      </c>
      <c r="AF79" s="55">
        <v>180</v>
      </c>
      <c r="AG79" s="55">
        <v>1</v>
      </c>
      <c r="AH79" s="55">
        <v>90</v>
      </c>
      <c r="AL79" s="81"/>
      <c r="AM79" s="72" t="s">
        <v>527</v>
      </c>
      <c r="AN79" s="82">
        <f t="shared" si="5"/>
        <v>1.0000000217864924</v>
      </c>
    </row>
    <row r="80" spans="1:40" ht="15" x14ac:dyDescent="0.25">
      <c r="A80" s="83" t="s">
        <v>259</v>
      </c>
      <c r="B80" s="54">
        <v>2023</v>
      </c>
      <c r="C80" s="83" t="s">
        <v>260</v>
      </c>
      <c r="D80" s="73" t="s">
        <v>261</v>
      </c>
      <c r="E80" s="54" t="s">
        <v>68</v>
      </c>
      <c r="F80" s="54" t="s">
        <v>59</v>
      </c>
      <c r="G80" s="54" t="s">
        <v>60</v>
      </c>
      <c r="H80" s="125" t="s">
        <v>610</v>
      </c>
      <c r="I80" s="74" t="s">
        <v>61</v>
      </c>
      <c r="J80" s="55" t="s">
        <v>62</v>
      </c>
      <c r="K80" s="54">
        <v>57</v>
      </c>
      <c r="L80" s="55" t="str">
        <f>IF(ISERROR(VLOOKUP(K80,Proposito_programa!$C$2:$E$59,2,FALSE))," ",VLOOKUP(K80,Proposito_programa!$C$2:$E$59,2,FALSE))</f>
        <v>Gestión pública local</v>
      </c>
      <c r="M80" s="55" t="str">
        <f>IF(ISERROR(VLOOKUP(K80,Proposito_programa!$C$2:$E$59,3,FALSE))," ",VLOOKUP(K80,Proposito_programa!$C$2:$E$59,3,FALSE))</f>
        <v>Propósito 5: Construir Bogotá - Región con gobierno abierto, transparente y ciudadanía consciente</v>
      </c>
      <c r="N80" s="113" t="s">
        <v>837</v>
      </c>
      <c r="O80" s="54">
        <v>0</v>
      </c>
      <c r="P80" s="54">
        <v>1030559488</v>
      </c>
      <c r="Q80" s="54" t="s">
        <v>726</v>
      </c>
      <c r="R80" s="55" t="s">
        <v>63</v>
      </c>
      <c r="S80" s="75"/>
      <c r="T80" s="76"/>
      <c r="U80" s="77"/>
      <c r="V80" s="57"/>
      <c r="W80" s="105">
        <v>24000000</v>
      </c>
      <c r="X80" s="78"/>
      <c r="Y80" s="55">
        <f t="shared" si="7"/>
        <v>1</v>
      </c>
      <c r="Z80" s="100">
        <v>12000000</v>
      </c>
      <c r="AA80" s="80">
        <f t="shared" si="4"/>
        <v>36000000</v>
      </c>
      <c r="AB80" s="80">
        <f t="shared" si="6"/>
        <v>36000001</v>
      </c>
      <c r="AC80" s="65" t="d">
        <v>2023-02-28</v>
      </c>
      <c r="AD80" s="65" t="d">
        <v>2023-03-01</v>
      </c>
      <c r="AE80" s="65" t="d">
        <v>2023-11-30</v>
      </c>
      <c r="AF80" s="55">
        <v>180</v>
      </c>
      <c r="AG80" s="55">
        <v>1</v>
      </c>
      <c r="AH80" s="55">
        <v>90</v>
      </c>
      <c r="AL80" s="81"/>
      <c r="AM80" s="72" t="s">
        <v>527</v>
      </c>
      <c r="AN80" s="82">
        <f t="shared" si="5"/>
        <v>1.0000000277777779</v>
      </c>
    </row>
    <row r="81" spans="1:40" ht="15" x14ac:dyDescent="0.25">
      <c r="A81" s="83" t="s">
        <v>262</v>
      </c>
      <c r="B81" s="54">
        <v>2023</v>
      </c>
      <c r="C81" s="83" t="s">
        <v>263</v>
      </c>
      <c r="D81" s="73" t="s">
        <v>264</v>
      </c>
      <c r="E81" s="54" t="s">
        <v>68</v>
      </c>
      <c r="F81" s="54" t="s">
        <v>59</v>
      </c>
      <c r="G81" s="54" t="s">
        <v>60</v>
      </c>
      <c r="H81" s="125" t="s">
        <v>611</v>
      </c>
      <c r="I81" s="74" t="s">
        <v>61</v>
      </c>
      <c r="J81" s="55" t="s">
        <v>62</v>
      </c>
      <c r="K81" s="54">
        <v>57</v>
      </c>
      <c r="L81" s="55" t="str">
        <f>IF(ISERROR(VLOOKUP(K81,Proposito_programa!$C$2:$E$59,2,FALSE))," ",VLOOKUP(K81,Proposito_programa!$C$2:$E$59,2,FALSE))</f>
        <v>Gestión pública local</v>
      </c>
      <c r="M81" s="55" t="str">
        <f>IF(ISERROR(VLOOKUP(K81,Proposito_programa!$C$2:$E$59,3,FALSE))," ",VLOOKUP(K81,Proposito_programa!$C$2:$E$59,3,FALSE))</f>
        <v>Propósito 5: Construir Bogotá - Región con gobierno abierto, transparente y ciudadanía consciente</v>
      </c>
      <c r="N81" s="113" t="s">
        <v>837</v>
      </c>
      <c r="O81" s="54">
        <v>0</v>
      </c>
      <c r="P81" s="54">
        <v>1030534528</v>
      </c>
      <c r="Q81" s="54" t="s">
        <v>727</v>
      </c>
      <c r="R81" s="55" t="s">
        <v>63</v>
      </c>
      <c r="S81" s="75"/>
      <c r="T81" s="76"/>
      <c r="U81" s="77"/>
      <c r="V81" s="57"/>
      <c r="W81" s="105">
        <v>27300000</v>
      </c>
      <c r="X81" s="78"/>
      <c r="Y81" s="55">
        <f t="shared" si="7"/>
        <v>1</v>
      </c>
      <c r="Z81" s="100">
        <v>13650000</v>
      </c>
      <c r="AA81" s="80">
        <f t="shared" si="4"/>
        <v>40950000</v>
      </c>
      <c r="AB81" s="80">
        <f t="shared" si="6"/>
        <v>40950001</v>
      </c>
      <c r="AC81" s="65" t="d">
        <v>2023-03-07</v>
      </c>
      <c r="AD81" s="65" t="d">
        <v>2023-03-09</v>
      </c>
      <c r="AE81" s="65" t="d">
        <v>2023-12-08</v>
      </c>
      <c r="AF81" s="55">
        <v>180</v>
      </c>
      <c r="AG81" s="55">
        <v>1</v>
      </c>
      <c r="AH81" s="55">
        <v>90</v>
      </c>
      <c r="AL81" s="81"/>
      <c r="AM81" s="72" t="s">
        <v>527</v>
      </c>
      <c r="AN81" s="82">
        <f t="shared" si="5"/>
        <v>1.0000000244200244</v>
      </c>
    </row>
    <row r="82" spans="1:40" ht="15" x14ac:dyDescent="0.25">
      <c r="A82" s="83" t="s">
        <v>265</v>
      </c>
      <c r="B82" s="54">
        <v>2023</v>
      </c>
      <c r="C82" s="83" t="s">
        <v>266</v>
      </c>
      <c r="D82" s="73" t="s">
        <v>267</v>
      </c>
      <c r="E82" s="54" t="s">
        <v>68</v>
      </c>
      <c r="F82" s="54" t="s">
        <v>59</v>
      </c>
      <c r="G82" s="54" t="s">
        <v>60</v>
      </c>
      <c r="H82" s="125" t="s">
        <v>612</v>
      </c>
      <c r="I82" s="74" t="s">
        <v>61</v>
      </c>
      <c r="J82" s="55" t="s">
        <v>62</v>
      </c>
      <c r="K82" s="54">
        <v>57</v>
      </c>
      <c r="L82" s="55" t="str">
        <f>IF(ISERROR(VLOOKUP(K82,Proposito_programa!$C$2:$E$59,2,FALSE))," ",VLOOKUP(K82,Proposito_programa!$C$2:$E$59,2,FALSE))</f>
        <v>Gestión pública local</v>
      </c>
      <c r="M82" s="55" t="str">
        <f>IF(ISERROR(VLOOKUP(K82,Proposito_programa!$C$2:$E$59,3,FALSE))," ",VLOOKUP(K82,Proposito_programa!$C$2:$E$59,3,FALSE))</f>
        <v>Propósito 5: Construir Bogotá - Región con gobierno abierto, transparente y ciudadanía consciente</v>
      </c>
      <c r="N82" s="113" t="s">
        <v>841</v>
      </c>
      <c r="O82" s="54">
        <v>0</v>
      </c>
      <c r="P82" s="54">
        <v>1026283969</v>
      </c>
      <c r="Q82" s="54" t="s">
        <v>728</v>
      </c>
      <c r="R82" s="55" t="s">
        <v>63</v>
      </c>
      <c r="S82" s="75"/>
      <c r="T82" s="76"/>
      <c r="U82" s="77"/>
      <c r="V82" s="57"/>
      <c r="W82" s="105">
        <v>39000000</v>
      </c>
      <c r="X82" s="78"/>
      <c r="Y82" s="55">
        <f t="shared" si="7"/>
        <v>1</v>
      </c>
      <c r="Z82" s="100">
        <v>19500000</v>
      </c>
      <c r="AA82" s="80">
        <f t="shared" si="4"/>
        <v>58500000</v>
      </c>
      <c r="AB82" s="80">
        <f t="shared" si="6"/>
        <v>58500001</v>
      </c>
      <c r="AC82" s="65" t="d">
        <v>2023-03-09</v>
      </c>
      <c r="AD82" s="65" t="d">
        <v>2023-03-10</v>
      </c>
      <c r="AE82" s="65" t="d">
        <v>2023-12-09</v>
      </c>
      <c r="AF82" s="55">
        <v>180</v>
      </c>
      <c r="AG82" s="55">
        <v>1</v>
      </c>
      <c r="AH82" s="55">
        <v>90</v>
      </c>
      <c r="AL82" s="81"/>
      <c r="AM82" s="72" t="s">
        <v>527</v>
      </c>
      <c r="AN82" s="82">
        <f t="shared" si="5"/>
        <v>1.0000000170940171</v>
      </c>
    </row>
    <row r="83" spans="1:40" ht="15" x14ac:dyDescent="0.25">
      <c r="A83" s="83" t="s">
        <v>268</v>
      </c>
      <c r="B83" s="54">
        <v>2023</v>
      </c>
      <c r="C83" s="83" t="s">
        <v>269</v>
      </c>
      <c r="D83" s="73" t="s">
        <v>270</v>
      </c>
      <c r="E83" s="54" t="s">
        <v>68</v>
      </c>
      <c r="F83" s="54" t="s">
        <v>59</v>
      </c>
      <c r="G83" s="54" t="s">
        <v>60</v>
      </c>
      <c r="H83" s="125" t="s">
        <v>613</v>
      </c>
      <c r="I83" s="74" t="s">
        <v>61</v>
      </c>
      <c r="J83" s="55" t="s">
        <v>62</v>
      </c>
      <c r="K83" s="54">
        <v>57</v>
      </c>
      <c r="L83" s="55" t="str">
        <f>IF(ISERROR(VLOOKUP(K83,Proposito_programa!$C$2:$E$59,2,FALSE))," ",VLOOKUP(K83,Proposito_programa!$C$2:$E$59,2,FALSE))</f>
        <v>Gestión pública local</v>
      </c>
      <c r="M83" s="55" t="str">
        <f>IF(ISERROR(VLOOKUP(K83,Proposito_programa!$C$2:$E$59,3,FALSE))," ",VLOOKUP(K83,Proposito_programa!$C$2:$E$59,3,FALSE))</f>
        <v>Propósito 5: Construir Bogotá - Región con gobierno abierto, transparente y ciudadanía consciente</v>
      </c>
      <c r="N83" s="113" t="s">
        <v>837</v>
      </c>
      <c r="O83" s="54">
        <v>0</v>
      </c>
      <c r="P83" s="54">
        <v>51689390</v>
      </c>
      <c r="Q83" s="54" t="s">
        <v>729</v>
      </c>
      <c r="R83" s="55" t="s">
        <v>63</v>
      </c>
      <c r="S83" s="75"/>
      <c r="T83" s="76"/>
      <c r="U83" s="77"/>
      <c r="V83" s="57"/>
      <c r="W83" s="105">
        <v>23908500</v>
      </c>
      <c r="X83" s="78"/>
      <c r="Y83" s="55">
        <f t="shared" si="7"/>
        <v>1</v>
      </c>
      <c r="Z83" s="100">
        <v>10246500</v>
      </c>
      <c r="AA83" s="80">
        <f t="shared" si="4"/>
        <v>34155000</v>
      </c>
      <c r="AB83" s="80">
        <f t="shared" si="6"/>
        <v>34155001</v>
      </c>
      <c r="AC83" s="65" t="d">
        <v>2023-02-28</v>
      </c>
      <c r="AD83" s="65" t="d">
        <v>2023-03-01</v>
      </c>
      <c r="AE83" s="65" t="d">
        <v>2023-12-30</v>
      </c>
      <c r="AF83" s="55">
        <v>210</v>
      </c>
      <c r="AG83" s="55">
        <v>1</v>
      </c>
      <c r="AH83" s="55">
        <v>90</v>
      </c>
      <c r="AL83" s="81"/>
      <c r="AM83" s="72" t="s">
        <v>527</v>
      </c>
      <c r="AN83" s="82">
        <f t="shared" si="5"/>
        <v>1.0000000292782902</v>
      </c>
    </row>
    <row r="84" spans="1:40" ht="15" x14ac:dyDescent="0.25">
      <c r="A84" s="83" t="s">
        <v>271</v>
      </c>
      <c r="B84" s="54">
        <v>2023</v>
      </c>
      <c r="C84" s="83" t="s">
        <v>209</v>
      </c>
      <c r="D84" s="73" t="s">
        <v>210</v>
      </c>
      <c r="E84" s="54" t="s">
        <v>68</v>
      </c>
      <c r="F84" s="54" t="s">
        <v>59</v>
      </c>
      <c r="G84" s="54" t="s">
        <v>60</v>
      </c>
      <c r="H84" s="125" t="s">
        <v>594</v>
      </c>
      <c r="I84" s="74" t="s">
        <v>61</v>
      </c>
      <c r="J84" s="55" t="s">
        <v>62</v>
      </c>
      <c r="K84" s="54">
        <v>57</v>
      </c>
      <c r="L84" s="55" t="str">
        <f>IF(ISERROR(VLOOKUP(K84,Proposito_programa!$C$2:$E$59,2,FALSE))," ",VLOOKUP(K84,Proposito_programa!$C$2:$E$59,2,FALSE))</f>
        <v>Gestión pública local</v>
      </c>
      <c r="M84" s="55" t="str">
        <f>IF(ISERROR(VLOOKUP(K84,Proposito_programa!$C$2:$E$59,3,FALSE))," ",VLOOKUP(K84,Proposito_programa!$C$2:$E$59,3,FALSE))</f>
        <v>Propósito 5: Construir Bogotá - Región con gobierno abierto, transparente y ciudadanía consciente</v>
      </c>
      <c r="N84" s="89" t="s">
        <v>837</v>
      </c>
      <c r="O84" s="54">
        <v>0</v>
      </c>
      <c r="P84" s="54">
        <v>1026297327</v>
      </c>
      <c r="Q84" s="54" t="s">
        <v>730</v>
      </c>
      <c r="R84" s="55" t="s">
        <v>63</v>
      </c>
      <c r="S84" s="75"/>
      <c r="T84" s="76"/>
      <c r="U84" s="77"/>
      <c r="V84" s="57"/>
      <c r="W84" s="105">
        <v>13800000</v>
      </c>
      <c r="X84" s="78"/>
      <c r="Y84" s="55">
        <f t="shared" si="7"/>
        <v>1</v>
      </c>
      <c r="Z84" s="100">
        <f>2300000*3</f>
        <v>6900000</v>
      </c>
      <c r="AA84" s="80">
        <f t="shared" si="4"/>
        <v>20700000</v>
      </c>
      <c r="AB84" s="80">
        <f t="shared" si="6"/>
        <v>20700001</v>
      </c>
      <c r="AC84" s="65" t="d">
        <v>2023-02-28</v>
      </c>
      <c r="AD84" s="65" t="d">
        <v>2023-03-01</v>
      </c>
      <c r="AE84" s="65" t="d">
        <v>2023-11-30</v>
      </c>
      <c r="AF84" s="55">
        <v>180</v>
      </c>
      <c r="AG84" s="55">
        <v>1</v>
      </c>
      <c r="AH84" s="55">
        <v>92</v>
      </c>
      <c r="AL84" s="81"/>
      <c r="AM84" s="72" t="s">
        <v>527</v>
      </c>
      <c r="AN84" s="82">
        <f t="shared" si="5"/>
        <v>1.0000000483091787</v>
      </c>
    </row>
    <row r="85" spans="1:40" ht="15" x14ac:dyDescent="0.25">
      <c r="A85" s="83" t="s">
        <v>272</v>
      </c>
      <c r="B85" s="54">
        <v>2023</v>
      </c>
      <c r="C85" s="83" t="s">
        <v>273</v>
      </c>
      <c r="D85" s="73" t="s">
        <v>274</v>
      </c>
      <c r="E85" s="54" t="s">
        <v>68</v>
      </c>
      <c r="F85" s="54" t="s">
        <v>59</v>
      </c>
      <c r="G85" s="54" t="s">
        <v>60</v>
      </c>
      <c r="H85" s="125" t="s">
        <v>614</v>
      </c>
      <c r="I85" s="74" t="s">
        <v>61</v>
      </c>
      <c r="J85" s="55" t="s">
        <v>62</v>
      </c>
      <c r="K85" s="54">
        <v>57</v>
      </c>
      <c r="L85" s="55" t="str">
        <f>IF(ISERROR(VLOOKUP(K85,Proposito_programa!$C$2:$E$59,2,FALSE))," ",VLOOKUP(K85,Proposito_programa!$C$2:$E$59,2,FALSE))</f>
        <v>Gestión pública local</v>
      </c>
      <c r="M85" s="55" t="str">
        <f>IF(ISERROR(VLOOKUP(K85,Proposito_programa!$C$2:$E$59,3,FALSE))," ",VLOOKUP(K85,Proposito_programa!$C$2:$E$59,3,FALSE))</f>
        <v>Propósito 5: Construir Bogotá - Región con gobierno abierto, transparente y ciudadanía consciente</v>
      </c>
      <c r="N85" s="113" t="s">
        <v>837</v>
      </c>
      <c r="O85" s="54">
        <v>0</v>
      </c>
      <c r="P85" s="54">
        <v>1013603935</v>
      </c>
      <c r="Q85" s="54" t="s">
        <v>731</v>
      </c>
      <c r="R85" s="55" t="s">
        <v>63</v>
      </c>
      <c r="S85" s="75"/>
      <c r="T85" s="76"/>
      <c r="U85" s="77"/>
      <c r="V85" s="57"/>
      <c r="W85" s="105">
        <v>31640000</v>
      </c>
      <c r="X85" s="78"/>
      <c r="Y85" s="55">
        <f t="shared" si="7"/>
        <v>1</v>
      </c>
      <c r="Z85" s="100">
        <v>17326667</v>
      </c>
      <c r="AA85" s="80">
        <f t="shared" si="4"/>
        <v>48966667</v>
      </c>
      <c r="AB85" s="80">
        <f t="shared" si="6"/>
        <v>48966668</v>
      </c>
      <c r="AC85" s="65" t="d">
        <v>2023-02-28</v>
      </c>
      <c r="AD85" s="65" t="d">
        <v>2023-03-01</v>
      </c>
      <c r="AE85" s="65" t="d">
        <v>2024-01-15</v>
      </c>
      <c r="AF85" s="55">
        <v>210</v>
      </c>
      <c r="AG85" s="55">
        <v>1</v>
      </c>
      <c r="AH85" s="55">
        <v>105</v>
      </c>
      <c r="AL85" s="81"/>
      <c r="AM85" s="72" t="s">
        <v>527</v>
      </c>
      <c r="AN85" s="82">
        <f t="shared" si="5"/>
        <v>1.0000000204220556</v>
      </c>
    </row>
    <row r="86" spans="1:40" ht="15" x14ac:dyDescent="0.25">
      <c r="A86" s="83" t="s">
        <v>275</v>
      </c>
      <c r="B86" s="54">
        <v>2023</v>
      </c>
      <c r="C86" s="83" t="s">
        <v>276</v>
      </c>
      <c r="D86" s="73" t="s">
        <v>277</v>
      </c>
      <c r="E86" s="54" t="s">
        <v>68</v>
      </c>
      <c r="F86" s="54" t="s">
        <v>59</v>
      </c>
      <c r="G86" s="54" t="s">
        <v>60</v>
      </c>
      <c r="H86" s="125" t="s">
        <v>564</v>
      </c>
      <c r="I86" s="74" t="s">
        <v>61</v>
      </c>
      <c r="J86" s="55" t="s">
        <v>62</v>
      </c>
      <c r="K86" s="54">
        <v>57</v>
      </c>
      <c r="L86" s="55" t="str">
        <f>IF(ISERROR(VLOOKUP(K86,Proposito_programa!$C$2:$E$59,2,FALSE))," ",VLOOKUP(K86,Proposito_programa!$C$2:$E$59,2,FALSE))</f>
        <v>Gestión pública local</v>
      </c>
      <c r="M86" s="55" t="str">
        <f>IF(ISERROR(VLOOKUP(K86,Proposito_programa!$C$2:$E$59,3,FALSE))," ",VLOOKUP(K86,Proposito_programa!$C$2:$E$59,3,FALSE))</f>
        <v>Propósito 5: Construir Bogotá - Región con gobierno abierto, transparente y ciudadanía consciente</v>
      </c>
      <c r="N86" s="113" t="s">
        <v>837</v>
      </c>
      <c r="O86" s="54">
        <v>0</v>
      </c>
      <c r="P86" s="54">
        <v>51921603</v>
      </c>
      <c r="Q86" s="54" t="s">
        <v>732</v>
      </c>
      <c r="R86" s="55" t="s">
        <v>63</v>
      </c>
      <c r="S86" s="75"/>
      <c r="T86" s="76"/>
      <c r="U86" s="77"/>
      <c r="V86" s="57"/>
      <c r="W86" s="105">
        <v>30600000</v>
      </c>
      <c r="X86" s="78"/>
      <c r="Y86" s="55">
        <f t="shared" si="7"/>
        <v>1</v>
      </c>
      <c r="Z86" s="100">
        <v>15300000</v>
      </c>
      <c r="AA86" s="80">
        <f t="shared" si="4"/>
        <v>45900000</v>
      </c>
      <c r="AB86" s="80">
        <f t="shared" si="6"/>
        <v>45900001</v>
      </c>
      <c r="AC86" s="65" t="d">
        <v>2023-02-28</v>
      </c>
      <c r="AD86" s="65" t="d">
        <v>2023-03-01</v>
      </c>
      <c r="AE86" s="65" t="d">
        <v>2023-11-30</v>
      </c>
      <c r="AF86" s="55">
        <v>180</v>
      </c>
      <c r="AG86" s="55">
        <v>1</v>
      </c>
      <c r="AH86" s="55">
        <v>90</v>
      </c>
      <c r="AL86" s="81"/>
      <c r="AM86" s="72" t="s">
        <v>527</v>
      </c>
      <c r="AN86" s="82">
        <f t="shared" si="5"/>
        <v>1.0000000217864924</v>
      </c>
    </row>
    <row r="87" spans="1:40" ht="15" x14ac:dyDescent="0.25">
      <c r="A87" s="83" t="s">
        <v>278</v>
      </c>
      <c r="B87" s="54">
        <v>2023</v>
      </c>
      <c r="C87" s="83" t="s">
        <v>279</v>
      </c>
      <c r="D87" s="73" t="s">
        <v>280</v>
      </c>
      <c r="E87" s="54" t="s">
        <v>68</v>
      </c>
      <c r="F87" s="54" t="s">
        <v>59</v>
      </c>
      <c r="G87" s="54" t="s">
        <v>60</v>
      </c>
      <c r="H87" s="125" t="s">
        <v>604</v>
      </c>
      <c r="I87" s="74" t="s">
        <v>61</v>
      </c>
      <c r="J87" s="55" t="s">
        <v>62</v>
      </c>
      <c r="K87" s="54">
        <v>57</v>
      </c>
      <c r="L87" s="55" t="str">
        <f>IF(ISERROR(VLOOKUP(K87,Proposito_programa!$C$2:$E$59,2,FALSE))," ",VLOOKUP(K87,Proposito_programa!$C$2:$E$59,2,FALSE))</f>
        <v>Gestión pública local</v>
      </c>
      <c r="M87" s="55" t="str">
        <f>IF(ISERROR(VLOOKUP(K87,Proposito_programa!$C$2:$E$59,3,FALSE))," ",VLOOKUP(K87,Proposito_programa!$C$2:$E$59,3,FALSE))</f>
        <v>Propósito 5: Construir Bogotá - Región con gobierno abierto, transparente y ciudadanía consciente</v>
      </c>
      <c r="N87" s="113" t="s">
        <v>847</v>
      </c>
      <c r="O87" s="54">
        <v>0</v>
      </c>
      <c r="P87" s="54">
        <v>80163928</v>
      </c>
      <c r="Q87" s="54" t="s">
        <v>733</v>
      </c>
      <c r="R87" s="55" t="s">
        <v>63</v>
      </c>
      <c r="S87" s="75"/>
      <c r="T87" s="76"/>
      <c r="U87" s="77"/>
      <c r="V87" s="57"/>
      <c r="W87" s="105">
        <v>15000000</v>
      </c>
      <c r="X87" s="78"/>
      <c r="Y87" s="55">
        <f t="shared" si="7"/>
        <v>1</v>
      </c>
      <c r="Z87" s="100">
        <v>7500000</v>
      </c>
      <c r="AA87" s="80">
        <f t="shared" si="4"/>
        <v>22500000</v>
      </c>
      <c r="AB87" s="80">
        <f t="shared" si="6"/>
        <v>22500001</v>
      </c>
      <c r="AC87" s="65" t="d">
        <v>2023-03-09</v>
      </c>
      <c r="AD87" s="65" t="d">
        <v>2023-03-10</v>
      </c>
      <c r="AE87" s="65" t="d">
        <v>2023-12-09</v>
      </c>
      <c r="AF87" s="55">
        <v>180</v>
      </c>
      <c r="AG87" s="55">
        <v>1</v>
      </c>
      <c r="AH87" s="55">
        <v>90</v>
      </c>
      <c r="AL87" s="81"/>
      <c r="AM87" s="72" t="s">
        <v>527</v>
      </c>
      <c r="AN87" s="82">
        <f t="shared" si="5"/>
        <v>1.0000000444444443</v>
      </c>
    </row>
    <row r="88" spans="1:40" ht="15" x14ac:dyDescent="0.25">
      <c r="A88" s="83" t="s">
        <v>281</v>
      </c>
      <c r="B88" s="54">
        <v>2023</v>
      </c>
      <c r="C88" s="83" t="s">
        <v>282</v>
      </c>
      <c r="D88" s="73" t="s">
        <v>283</v>
      </c>
      <c r="E88" s="54" t="s">
        <v>68</v>
      </c>
      <c r="F88" s="54" t="s">
        <v>59</v>
      </c>
      <c r="G88" s="54" t="s">
        <v>60</v>
      </c>
      <c r="H88" s="125" t="s">
        <v>615</v>
      </c>
      <c r="I88" s="74" t="s">
        <v>61</v>
      </c>
      <c r="J88" s="55" t="s">
        <v>62</v>
      </c>
      <c r="K88" s="54">
        <v>57</v>
      </c>
      <c r="L88" s="55" t="str">
        <f>IF(ISERROR(VLOOKUP(K88,Proposito_programa!$C$2:$E$59,2,FALSE))," ",VLOOKUP(K88,Proposito_programa!$C$2:$E$59,2,FALSE))</f>
        <v>Gestión pública local</v>
      </c>
      <c r="M88" s="55" t="str">
        <f>IF(ISERROR(VLOOKUP(K88,Proposito_programa!$C$2:$E$59,3,FALSE))," ",VLOOKUP(K88,Proposito_programa!$C$2:$E$59,3,FALSE))</f>
        <v>Propósito 5: Construir Bogotá - Región con gobierno abierto, transparente y ciudadanía consciente</v>
      </c>
      <c r="N88" s="113" t="s">
        <v>837</v>
      </c>
      <c r="O88" s="54">
        <v>0</v>
      </c>
      <c r="P88" s="54" t="s">
        <v>735</v>
      </c>
      <c r="Q88" s="54" t="s">
        <v>734</v>
      </c>
      <c r="R88" s="55" t="s">
        <v>63</v>
      </c>
      <c r="S88" s="75"/>
      <c r="T88" s="76"/>
      <c r="U88" s="77"/>
      <c r="V88" s="57"/>
      <c r="W88" s="105">
        <v>16362000</v>
      </c>
      <c r="X88" s="78"/>
      <c r="Y88" s="55">
        <f t="shared" si="7"/>
        <v>1</v>
      </c>
      <c r="Z88" s="100">
        <v>8181000</v>
      </c>
      <c r="AA88" s="80">
        <f t="shared" si="4"/>
        <v>24543000</v>
      </c>
      <c r="AB88" s="80">
        <f t="shared" si="6"/>
        <v>24543001</v>
      </c>
      <c r="AC88" s="65" t="d">
        <v>2023-03-09</v>
      </c>
      <c r="AD88" s="65" t="d">
        <v>2023-03-13</v>
      </c>
      <c r="AE88" s="65" t="d">
        <v>2023-12-12</v>
      </c>
      <c r="AF88" s="55">
        <v>180</v>
      </c>
      <c r="AG88" s="55">
        <v>1</v>
      </c>
      <c r="AH88" s="55">
        <v>90</v>
      </c>
      <c r="AI88" s="55">
        <v>1000139386</v>
      </c>
      <c r="AJ88" s="55" t="s">
        <v>825</v>
      </c>
      <c r="AK88" s="65" t="d">
        <v>2023-07-24</v>
      </c>
      <c r="AL88" s="81"/>
      <c r="AM88" s="72" t="s">
        <v>527</v>
      </c>
      <c r="AN88" s="82">
        <f t="shared" si="5"/>
        <v>1.0000000407448153</v>
      </c>
    </row>
    <row r="89" spans="1:40" ht="15" x14ac:dyDescent="0.25">
      <c r="A89" s="83" t="s">
        <v>284</v>
      </c>
      <c r="B89" s="54">
        <v>2023</v>
      </c>
      <c r="C89" s="83" t="s">
        <v>285</v>
      </c>
      <c r="D89" s="73" t="s">
        <v>286</v>
      </c>
      <c r="E89" s="54" t="s">
        <v>68</v>
      </c>
      <c r="F89" s="54" t="s">
        <v>59</v>
      </c>
      <c r="G89" s="54" t="s">
        <v>60</v>
      </c>
      <c r="H89" s="125" t="s">
        <v>616</v>
      </c>
      <c r="I89" s="74" t="s">
        <v>61</v>
      </c>
      <c r="J89" s="55" t="s">
        <v>62</v>
      </c>
      <c r="K89" s="54">
        <v>57</v>
      </c>
      <c r="L89" s="55" t="str">
        <f>IF(ISERROR(VLOOKUP(K89,Proposito_programa!$C$2:$E$59,2,FALSE))," ",VLOOKUP(K89,Proposito_programa!$C$2:$E$59,2,FALSE))</f>
        <v>Gestión pública local</v>
      </c>
      <c r="M89" s="55" t="str">
        <f>IF(ISERROR(VLOOKUP(K89,Proposito_programa!$C$2:$E$59,3,FALSE))," ",VLOOKUP(K89,Proposito_programa!$C$2:$E$59,3,FALSE))</f>
        <v>Propósito 5: Construir Bogotá - Región con gobierno abierto, transparente y ciudadanía consciente</v>
      </c>
      <c r="N89" s="113" t="s">
        <v>837</v>
      </c>
      <c r="O89" s="54">
        <v>0</v>
      </c>
      <c r="P89" s="54" t="s">
        <v>737</v>
      </c>
      <c r="Q89" s="54" t="s">
        <v>736</v>
      </c>
      <c r="R89" s="55" t="s">
        <v>63</v>
      </c>
      <c r="S89" s="75"/>
      <c r="T89" s="76"/>
      <c r="U89" s="77"/>
      <c r="V89" s="57"/>
      <c r="W89" s="105">
        <v>20000000</v>
      </c>
      <c r="X89" s="78"/>
      <c r="Y89" s="55">
        <f t="shared" si="7"/>
        <v>1</v>
      </c>
      <c r="Z89" s="100" t="s">
        <v>805</v>
      </c>
      <c r="AA89" s="80">
        <f t="shared" si="4"/>
        <v>24250000</v>
      </c>
      <c r="AB89" s="80">
        <f t="shared" si="6"/>
        <v>24250001</v>
      </c>
      <c r="AC89" s="65" t="d">
        <v>2023-03-07</v>
      </c>
      <c r="AD89" s="65" t="d">
        <v>2023-03-10</v>
      </c>
      <c r="AE89" s="65" t="d">
        <v>2023-12-31</v>
      </c>
      <c r="AF89" s="55">
        <v>240</v>
      </c>
      <c r="AG89" s="55">
        <v>1</v>
      </c>
      <c r="AH89" s="55">
        <v>52</v>
      </c>
      <c r="AI89" s="55">
        <v>88220745</v>
      </c>
      <c r="AJ89" s="55" t="s">
        <v>826</v>
      </c>
      <c r="AK89" s="65" t="d">
        <v>2023-07-27</v>
      </c>
      <c r="AL89" s="81"/>
      <c r="AM89" s="72" t="s">
        <v>527</v>
      </c>
      <c r="AN89" s="82">
        <f t="shared" si="5"/>
        <v>1.0000000412371135</v>
      </c>
    </row>
    <row r="90" spans="1:40" ht="15" x14ac:dyDescent="0.25">
      <c r="A90" s="83" t="s">
        <v>287</v>
      </c>
      <c r="B90" s="54">
        <v>2023</v>
      </c>
      <c r="C90" s="83" t="s">
        <v>201</v>
      </c>
      <c r="D90" s="73" t="s">
        <v>202</v>
      </c>
      <c r="E90" s="54" t="s">
        <v>68</v>
      </c>
      <c r="F90" s="54" t="s">
        <v>59</v>
      </c>
      <c r="G90" s="54" t="s">
        <v>60</v>
      </c>
      <c r="H90" s="125" t="s">
        <v>617</v>
      </c>
      <c r="I90" s="74" t="s">
        <v>61</v>
      </c>
      <c r="J90" s="55" t="s">
        <v>62</v>
      </c>
      <c r="K90" s="54">
        <v>57</v>
      </c>
      <c r="L90" s="55" t="str">
        <f>IF(ISERROR(VLOOKUP(K90,Proposito_programa!$C$2:$E$59,2,FALSE))," ",VLOOKUP(K90,Proposito_programa!$C$2:$E$59,2,FALSE))</f>
        <v>Gestión pública local</v>
      </c>
      <c r="M90" s="55" t="str">
        <f>IF(ISERROR(VLOOKUP(K90,Proposito_programa!$C$2:$E$59,3,FALSE))," ",VLOOKUP(K90,Proposito_programa!$C$2:$E$59,3,FALSE))</f>
        <v>Propósito 5: Construir Bogotá - Región con gobierno abierto, transparente y ciudadanía consciente</v>
      </c>
      <c r="N90" s="113" t="s">
        <v>837</v>
      </c>
      <c r="O90" s="54">
        <v>0</v>
      </c>
      <c r="P90" s="54">
        <v>1000792885</v>
      </c>
      <c r="Q90" s="54" t="s">
        <v>738</v>
      </c>
      <c r="R90" s="55" t="s">
        <v>63</v>
      </c>
      <c r="S90" s="75"/>
      <c r="T90" s="76"/>
      <c r="U90" s="77"/>
      <c r="V90" s="57"/>
      <c r="W90" s="105">
        <v>16362000</v>
      </c>
      <c r="X90" s="78"/>
      <c r="Y90" s="55">
        <f t="shared" si="7"/>
        <v>0</v>
      </c>
      <c r="Z90" s="100"/>
      <c r="AA90" s="80">
        <f t="shared" si="4"/>
        <v>16362000</v>
      </c>
      <c r="AB90" s="80">
        <f t="shared" si="6"/>
        <v>16362000</v>
      </c>
      <c r="AC90" s="65" t="d">
        <v>2023-03-09</v>
      </c>
      <c r="AD90" s="65" t="d">
        <v>2023-03-13</v>
      </c>
      <c r="AE90" s="65" t="d">
        <v>2023-09-12</v>
      </c>
      <c r="AF90" s="55">
        <v>180</v>
      </c>
      <c r="AL90" s="81"/>
      <c r="AM90" s="72" t="s">
        <v>527</v>
      </c>
      <c r="AN90" s="82">
        <f t="shared" si="5"/>
        <v>1</v>
      </c>
    </row>
    <row r="91" spans="1:40" ht="15" x14ac:dyDescent="0.25">
      <c r="A91" s="83" t="s">
        <v>288</v>
      </c>
      <c r="B91" s="54">
        <v>2023</v>
      </c>
      <c r="C91" s="83" t="s">
        <v>289</v>
      </c>
      <c r="D91" s="73" t="s">
        <v>290</v>
      </c>
      <c r="E91" s="54" t="s">
        <v>68</v>
      </c>
      <c r="F91" s="54" t="s">
        <v>59</v>
      </c>
      <c r="G91" s="54" t="s">
        <v>60</v>
      </c>
      <c r="H91" s="125" t="s">
        <v>618</v>
      </c>
      <c r="I91" s="74" t="s">
        <v>61</v>
      </c>
      <c r="J91" s="55" t="s">
        <v>62</v>
      </c>
      <c r="K91" s="54">
        <v>57</v>
      </c>
      <c r="L91" s="55" t="str">
        <f>IF(ISERROR(VLOOKUP(K91,Proposito_programa!$C$2:$E$59,2,FALSE))," ",VLOOKUP(K91,Proposito_programa!$C$2:$E$59,2,FALSE))</f>
        <v>Gestión pública local</v>
      </c>
      <c r="M91" s="55" t="str">
        <f>IF(ISERROR(VLOOKUP(K91,Proposito_programa!$C$2:$E$59,3,FALSE))," ",VLOOKUP(K91,Proposito_programa!$C$2:$E$59,3,FALSE))</f>
        <v>Propósito 5: Construir Bogotá - Región con gobierno abierto, transparente y ciudadanía consciente</v>
      </c>
      <c r="N91" s="113" t="s">
        <v>851</v>
      </c>
      <c r="O91" s="54">
        <v>0</v>
      </c>
      <c r="P91" s="54">
        <v>19456366</v>
      </c>
      <c r="Q91" s="54" t="s">
        <v>739</v>
      </c>
      <c r="R91" s="55" t="s">
        <v>63</v>
      </c>
      <c r="S91" s="75"/>
      <c r="T91" s="76"/>
      <c r="U91" s="77"/>
      <c r="V91" s="57"/>
      <c r="W91" s="105">
        <v>41440000</v>
      </c>
      <c r="X91" s="78"/>
      <c r="Y91" s="55">
        <f t="shared" si="7"/>
        <v>0</v>
      </c>
      <c r="Z91" s="100"/>
      <c r="AA91" s="80">
        <f t="shared" si="4"/>
        <v>41440000</v>
      </c>
      <c r="AB91" s="80">
        <f t="shared" si="6"/>
        <v>41440000</v>
      </c>
      <c r="AC91" s="65" t="d">
        <v>2023-03-14</v>
      </c>
      <c r="AD91" s="65" t="d">
        <v>2023-03-17</v>
      </c>
      <c r="AE91" s="65" t="d">
        <v>2023-11-16</v>
      </c>
      <c r="AF91" s="55">
        <v>240</v>
      </c>
      <c r="AL91" s="81"/>
      <c r="AM91" s="72" t="s">
        <v>527</v>
      </c>
      <c r="AN91" s="82">
        <f t="shared" si="5"/>
        <v>1</v>
      </c>
    </row>
    <row r="92" spans="1:40" ht="15" x14ac:dyDescent="0.25">
      <c r="A92" s="83" t="s">
        <v>291</v>
      </c>
      <c r="B92" s="54">
        <v>2023</v>
      </c>
      <c r="C92" s="83" t="s">
        <v>292</v>
      </c>
      <c r="D92" s="73" t="s">
        <v>293</v>
      </c>
      <c r="E92" s="54" t="s">
        <v>68</v>
      </c>
      <c r="F92" s="54" t="s">
        <v>59</v>
      </c>
      <c r="G92" s="54" t="s">
        <v>60</v>
      </c>
      <c r="H92" s="125" t="s">
        <v>619</v>
      </c>
      <c r="I92" s="74" t="s">
        <v>61</v>
      </c>
      <c r="J92" s="55" t="s">
        <v>62</v>
      </c>
      <c r="K92" s="54">
        <v>57</v>
      </c>
      <c r="L92" s="55" t="str">
        <f>IF(ISERROR(VLOOKUP(K92,Proposito_programa!$C$2:$E$59,2,FALSE))," ",VLOOKUP(K92,Proposito_programa!$C$2:$E$59,2,FALSE))</f>
        <v>Gestión pública local</v>
      </c>
      <c r="M92" s="55" t="str">
        <f>IF(ISERROR(VLOOKUP(K92,Proposito_programa!$C$2:$E$59,3,FALSE))," ",VLOOKUP(K92,Proposito_programa!$C$2:$E$59,3,FALSE))</f>
        <v>Propósito 5: Construir Bogotá - Región con gobierno abierto, transparente y ciudadanía consciente</v>
      </c>
      <c r="N92" s="113" t="s">
        <v>837</v>
      </c>
      <c r="O92" s="54">
        <v>0</v>
      </c>
      <c r="P92" s="54">
        <v>1026303646</v>
      </c>
      <c r="Q92" s="54" t="s">
        <v>740</v>
      </c>
      <c r="R92" s="55" t="s">
        <v>63</v>
      </c>
      <c r="S92" s="75"/>
      <c r="T92" s="76"/>
      <c r="U92" s="77"/>
      <c r="V92" s="57"/>
      <c r="W92" s="105">
        <v>29400000</v>
      </c>
      <c r="X92" s="78"/>
      <c r="Y92" s="55">
        <f t="shared" si="7"/>
        <v>1</v>
      </c>
      <c r="Z92" s="100">
        <v>14700000</v>
      </c>
      <c r="AA92" s="80">
        <f t="shared" si="4"/>
        <v>44100000</v>
      </c>
      <c r="AB92" s="80">
        <f t="shared" si="6"/>
        <v>44100001</v>
      </c>
      <c r="AC92" s="65" t="d">
        <v>2023-03-14</v>
      </c>
      <c r="AD92" s="65" t="d">
        <v>2023-03-16</v>
      </c>
      <c r="AE92" s="65" t="d">
        <v>2023-12-15</v>
      </c>
      <c r="AF92" s="55">
        <v>180</v>
      </c>
      <c r="AG92" s="55">
        <v>1</v>
      </c>
      <c r="AH92" s="55">
        <v>90</v>
      </c>
      <c r="AL92" s="81"/>
      <c r="AM92" s="72" t="s">
        <v>527</v>
      </c>
      <c r="AN92" s="82">
        <f t="shared" si="5"/>
        <v>1.0000000226757371</v>
      </c>
    </row>
    <row r="93" spans="1:40" ht="15" x14ac:dyDescent="0.25">
      <c r="A93" s="83" t="s">
        <v>294</v>
      </c>
      <c r="B93" s="54">
        <v>2023</v>
      </c>
      <c r="C93" s="83" t="s">
        <v>295</v>
      </c>
      <c r="D93" s="73" t="s">
        <v>296</v>
      </c>
      <c r="E93" s="54" t="s">
        <v>68</v>
      </c>
      <c r="F93" s="54" t="s">
        <v>59</v>
      </c>
      <c r="G93" s="54" t="s">
        <v>60</v>
      </c>
      <c r="H93" s="125" t="s">
        <v>620</v>
      </c>
      <c r="I93" s="74" t="s">
        <v>61</v>
      </c>
      <c r="J93" s="55" t="s">
        <v>62</v>
      </c>
      <c r="K93" s="54">
        <v>57</v>
      </c>
      <c r="L93" s="55" t="str">
        <f>IF(ISERROR(VLOOKUP(K93,Proposito_programa!$C$2:$E$59,2,FALSE))," ",VLOOKUP(K93,Proposito_programa!$C$2:$E$59,2,FALSE))</f>
        <v>Gestión pública local</v>
      </c>
      <c r="M93" s="55" t="str">
        <f>IF(ISERROR(VLOOKUP(K93,Proposito_programa!$C$2:$E$59,3,FALSE))," ",VLOOKUP(K93,Proposito_programa!$C$2:$E$59,3,FALSE))</f>
        <v>Propósito 5: Construir Bogotá - Región con gobierno abierto, transparente y ciudadanía consciente</v>
      </c>
      <c r="N93" s="113" t="s">
        <v>837</v>
      </c>
      <c r="O93" s="54">
        <v>0</v>
      </c>
      <c r="P93" s="54">
        <v>52516803</v>
      </c>
      <c r="Q93" s="54" t="s">
        <v>741</v>
      </c>
      <c r="R93" s="55" t="s">
        <v>63</v>
      </c>
      <c r="S93" s="75"/>
      <c r="T93" s="76"/>
      <c r="U93" s="77"/>
      <c r="V93" s="57"/>
      <c r="W93" s="105">
        <v>27300000</v>
      </c>
      <c r="X93" s="78"/>
      <c r="Y93" s="55">
        <f t="shared" si="7"/>
        <v>0</v>
      </c>
      <c r="Z93" s="100"/>
      <c r="AA93" s="80">
        <f t="shared" si="4"/>
        <v>27300000</v>
      </c>
      <c r="AB93" s="80">
        <f t="shared" si="6"/>
        <v>27300000</v>
      </c>
      <c r="AC93" s="65" t="d">
        <v>2023-03-14</v>
      </c>
      <c r="AD93" s="65" t="d">
        <v>2023-03-24</v>
      </c>
      <c r="AE93" s="65" t="d">
        <v>2023-04-27</v>
      </c>
      <c r="AF93" s="55">
        <v>180</v>
      </c>
      <c r="AL93" s="81"/>
      <c r="AM93" s="72" t="s">
        <v>527</v>
      </c>
      <c r="AN93" s="82">
        <f t="shared" si="5"/>
        <v>1</v>
      </c>
    </row>
    <row r="94" spans="1:40" ht="15" x14ac:dyDescent="0.25">
      <c r="A94" s="83" t="s">
        <v>297</v>
      </c>
      <c r="B94" s="54">
        <v>2023</v>
      </c>
      <c r="C94" s="83" t="s">
        <v>248</v>
      </c>
      <c r="D94" s="73" t="s">
        <v>249</v>
      </c>
      <c r="E94" s="54" t="s">
        <v>68</v>
      </c>
      <c r="F94" s="54" t="s">
        <v>59</v>
      </c>
      <c r="G94" s="54" t="s">
        <v>60</v>
      </c>
      <c r="H94" s="125" t="s">
        <v>606</v>
      </c>
      <c r="I94" s="74" t="s">
        <v>61</v>
      </c>
      <c r="J94" s="55" t="s">
        <v>62</v>
      </c>
      <c r="K94" s="54">
        <v>57</v>
      </c>
      <c r="L94" s="55" t="str">
        <f>IF(ISERROR(VLOOKUP(K94,Proposito_programa!$C$2:$E$59,2,FALSE))," ",VLOOKUP(K94,Proposito_programa!$C$2:$E$59,2,FALSE))</f>
        <v>Gestión pública local</v>
      </c>
      <c r="M94" s="55" t="str">
        <f>IF(ISERROR(VLOOKUP(K94,Proposito_programa!$C$2:$E$59,3,FALSE))," ",VLOOKUP(K94,Proposito_programa!$C$2:$E$59,3,FALSE))</f>
        <v>Propósito 5: Construir Bogotá - Región con gobierno abierto, transparente y ciudadanía consciente</v>
      </c>
      <c r="N94" s="113" t="s">
        <v>838</v>
      </c>
      <c r="O94" s="54">
        <v>0</v>
      </c>
      <c r="P94" s="54">
        <v>77038458</v>
      </c>
      <c r="Q94" s="54" t="s">
        <v>742</v>
      </c>
      <c r="R94" s="55" t="s">
        <v>63</v>
      </c>
      <c r="S94" s="75"/>
      <c r="T94" s="76"/>
      <c r="U94" s="77"/>
      <c r="V94" s="57"/>
      <c r="W94" s="105">
        <v>12600000</v>
      </c>
      <c r="X94" s="78"/>
      <c r="Y94" s="55">
        <f t="shared" si="7"/>
        <v>0</v>
      </c>
      <c r="Z94" s="100"/>
      <c r="AA94" s="80">
        <f t="shared" si="4"/>
        <v>12600000</v>
      </c>
      <c r="AB94" s="80">
        <f t="shared" si="6"/>
        <v>12600000</v>
      </c>
      <c r="AC94" s="65" t="d">
        <v>2023-03-14</v>
      </c>
      <c r="AD94" s="65" t="d">
        <v>2023-03-22</v>
      </c>
      <c r="AE94" s="65" t="d">
        <v>2023-09-21</v>
      </c>
      <c r="AF94" s="55">
        <v>180</v>
      </c>
      <c r="AL94" s="81"/>
      <c r="AM94" s="72" t="s">
        <v>527</v>
      </c>
      <c r="AN94" s="82">
        <f t="shared" si="5"/>
        <v>1</v>
      </c>
    </row>
    <row r="95" spans="1:40" ht="15" x14ac:dyDescent="0.25">
      <c r="A95" s="83" t="s">
        <v>298</v>
      </c>
      <c r="B95" s="54">
        <v>2023</v>
      </c>
      <c r="C95" s="83" t="s">
        <v>299</v>
      </c>
      <c r="D95" s="73" t="s">
        <v>300</v>
      </c>
      <c r="E95" s="54" t="s">
        <v>68</v>
      </c>
      <c r="F95" s="54" t="s">
        <v>59</v>
      </c>
      <c r="G95" s="54" t="s">
        <v>60</v>
      </c>
      <c r="H95" s="125" t="s">
        <v>621</v>
      </c>
      <c r="I95" s="74" t="s">
        <v>61</v>
      </c>
      <c r="J95" s="55" t="s">
        <v>62</v>
      </c>
      <c r="K95" s="54">
        <v>57</v>
      </c>
      <c r="L95" s="55" t="str">
        <f>IF(ISERROR(VLOOKUP(K95,Proposito_programa!$C$2:$E$59,2,FALSE))," ",VLOOKUP(K95,Proposito_programa!$C$2:$E$59,2,FALSE))</f>
        <v>Gestión pública local</v>
      </c>
      <c r="M95" s="55" t="str">
        <f>IF(ISERROR(VLOOKUP(K95,Proposito_programa!$C$2:$E$59,3,FALSE))," ",VLOOKUP(K95,Proposito_programa!$C$2:$E$59,3,FALSE))</f>
        <v>Propósito 5: Construir Bogotá - Región con gobierno abierto, transparente y ciudadanía consciente</v>
      </c>
      <c r="N95" s="113" t="s">
        <v>837</v>
      </c>
      <c r="O95" s="54">
        <v>0</v>
      </c>
      <c r="P95" s="54" t="s">
        <v>744</v>
      </c>
      <c r="Q95" s="54" t="s">
        <v>743</v>
      </c>
      <c r="R95" s="55" t="s">
        <v>63</v>
      </c>
      <c r="S95" s="75"/>
      <c r="T95" s="76"/>
      <c r="U95" s="77"/>
      <c r="V95" s="57"/>
      <c r="W95" s="105">
        <v>27300000</v>
      </c>
      <c r="X95" s="78"/>
      <c r="Y95" s="55">
        <f t="shared" si="7"/>
        <v>1</v>
      </c>
      <c r="Z95" s="100">
        <v>13650000</v>
      </c>
      <c r="AA95" s="80">
        <f t="shared" si="4"/>
        <v>40950000</v>
      </c>
      <c r="AB95" s="80">
        <f t="shared" si="6"/>
        <v>40950001</v>
      </c>
      <c r="AC95" s="65" t="d">
        <v>2023-03-21</v>
      </c>
      <c r="AD95" s="65" t="d">
        <v>2023-03-22</v>
      </c>
      <c r="AE95" s="65" t="d">
        <v>2023-12-21</v>
      </c>
      <c r="AF95" s="55">
        <v>180</v>
      </c>
      <c r="AG95" s="55">
        <v>1</v>
      </c>
      <c r="AH95" s="55">
        <v>90</v>
      </c>
      <c r="AI95" s="55">
        <v>80470619</v>
      </c>
      <c r="AJ95" s="55" t="s">
        <v>827</v>
      </c>
      <c r="AK95" s="65" t="d">
        <v>2023-06-13</v>
      </c>
      <c r="AL95" s="81"/>
      <c r="AM95" s="72" t="s">
        <v>527</v>
      </c>
      <c r="AN95" s="82">
        <f t="shared" si="5"/>
        <v>1.0000000244200244</v>
      </c>
    </row>
    <row r="96" spans="1:40" ht="15" x14ac:dyDescent="0.25">
      <c r="A96" s="84" t="s">
        <v>301</v>
      </c>
      <c r="B96" s="54">
        <v>2023</v>
      </c>
      <c r="C96" s="83" t="s">
        <v>302</v>
      </c>
      <c r="D96" s="73" t="s">
        <v>303</v>
      </c>
      <c r="E96" s="54" t="s">
        <v>68</v>
      </c>
      <c r="F96" s="54" t="s">
        <v>59</v>
      </c>
      <c r="G96" s="54" t="s">
        <v>60</v>
      </c>
      <c r="H96" s="125" t="s">
        <v>622</v>
      </c>
      <c r="I96" s="74" t="s">
        <v>61</v>
      </c>
      <c r="J96" s="55" t="s">
        <v>62</v>
      </c>
      <c r="K96" s="54">
        <v>57</v>
      </c>
      <c r="L96" s="55" t="str">
        <f>IF(ISERROR(VLOOKUP(K96,Proposito_programa!$C$2:$E$59,2,FALSE))," ",VLOOKUP(K96,Proposito_programa!$C$2:$E$59,2,FALSE))</f>
        <v>Gestión pública local</v>
      </c>
      <c r="M96" s="55" t="str">
        <f>IF(ISERROR(VLOOKUP(K96,Proposito_programa!$C$2:$E$59,3,FALSE))," ",VLOOKUP(K96,Proposito_programa!$C$2:$E$59,3,FALSE))</f>
        <v>Propósito 5: Construir Bogotá - Región con gobierno abierto, transparente y ciudadanía consciente</v>
      </c>
      <c r="N96" s="113" t="s">
        <v>839</v>
      </c>
      <c r="O96" s="54">
        <v>0</v>
      </c>
      <c r="P96" s="54">
        <v>80749107</v>
      </c>
      <c r="Q96" s="54" t="s">
        <v>745</v>
      </c>
      <c r="R96" s="55" t="s">
        <v>63</v>
      </c>
      <c r="S96" s="75"/>
      <c r="T96" s="76"/>
      <c r="U96" s="77"/>
      <c r="V96" s="57"/>
      <c r="W96" s="105">
        <v>15000000</v>
      </c>
      <c r="X96" s="78"/>
      <c r="Y96" s="55">
        <f t="shared" si="7"/>
        <v>1</v>
      </c>
      <c r="Z96" s="100">
        <v>7500000</v>
      </c>
      <c r="AA96" s="80">
        <f t="shared" si="4"/>
        <v>22500000</v>
      </c>
      <c r="AB96" s="80">
        <f t="shared" si="6"/>
        <v>22500001</v>
      </c>
      <c r="AC96" s="65" t="d">
        <v>2023-03-17</v>
      </c>
      <c r="AD96" s="65" t="d">
        <v>2023-03-22</v>
      </c>
      <c r="AE96" s="65" t="d">
        <v>2023-12-21</v>
      </c>
      <c r="AF96" s="55">
        <v>180</v>
      </c>
      <c r="AG96" s="55">
        <v>1</v>
      </c>
      <c r="AH96" s="55">
        <v>90</v>
      </c>
      <c r="AL96" s="81"/>
      <c r="AM96" s="72" t="s">
        <v>527</v>
      </c>
      <c r="AN96" s="82">
        <f t="shared" si="5"/>
        <v>1.0000000444444443</v>
      </c>
    </row>
    <row r="97" spans="1:40" ht="15" x14ac:dyDescent="0.25">
      <c r="A97" s="84" t="s">
        <v>304</v>
      </c>
      <c r="B97" s="54">
        <v>2023</v>
      </c>
      <c r="C97" s="83" t="s">
        <v>305</v>
      </c>
      <c r="D97" s="73" t="s">
        <v>306</v>
      </c>
      <c r="E97" s="54" t="s">
        <v>68</v>
      </c>
      <c r="F97" s="54" t="s">
        <v>59</v>
      </c>
      <c r="G97" s="54" t="s">
        <v>60</v>
      </c>
      <c r="H97" s="125" t="s">
        <v>623</v>
      </c>
      <c r="I97" s="74" t="s">
        <v>61</v>
      </c>
      <c r="J97" s="55" t="s">
        <v>62</v>
      </c>
      <c r="K97" s="54">
        <v>57</v>
      </c>
      <c r="L97" s="55" t="str">
        <f>IF(ISERROR(VLOOKUP(K97,Proposito_programa!$C$2:$E$59,2,FALSE))," ",VLOOKUP(K97,Proposito_programa!$C$2:$E$59,2,FALSE))</f>
        <v>Gestión pública local</v>
      </c>
      <c r="M97" s="55" t="str">
        <f>IF(ISERROR(VLOOKUP(K97,Proposito_programa!$C$2:$E$59,3,FALSE))," ",VLOOKUP(K97,Proposito_programa!$C$2:$E$59,3,FALSE))</f>
        <v>Propósito 5: Construir Bogotá - Región con gobierno abierto, transparente y ciudadanía consciente</v>
      </c>
      <c r="N97" s="113" t="s">
        <v>837</v>
      </c>
      <c r="O97" s="54">
        <v>0</v>
      </c>
      <c r="P97" s="54" t="s">
        <v>747</v>
      </c>
      <c r="Q97" s="54" t="s">
        <v>746</v>
      </c>
      <c r="R97" s="55" t="s">
        <v>63</v>
      </c>
      <c r="S97" s="75"/>
      <c r="T97" s="76"/>
      <c r="U97" s="77"/>
      <c r="V97" s="57"/>
      <c r="W97" s="105">
        <v>27900000</v>
      </c>
      <c r="X97" s="78"/>
      <c r="Y97" s="55">
        <f t="shared" si="7"/>
        <v>0</v>
      </c>
      <c r="Z97" s="100"/>
      <c r="AA97" s="80">
        <f t="shared" si="4"/>
        <v>27900000</v>
      </c>
      <c r="AB97" s="80">
        <f t="shared" si="6"/>
        <v>27900000</v>
      </c>
      <c r="AC97" s="65" t="d">
        <v>2023-03-17</v>
      </c>
      <c r="AD97" s="65" t="d">
        <v>2023-05-18</v>
      </c>
      <c r="AE97" s="65" t="d">
        <v>2024-02-17</v>
      </c>
      <c r="AF97" s="55">
        <v>270</v>
      </c>
      <c r="AI97" s="55">
        <v>1026575012</v>
      </c>
      <c r="AJ97" s="55" t="s">
        <v>828</v>
      </c>
      <c r="AK97" s="65" t="d">
        <v>2023-05-18</v>
      </c>
      <c r="AL97" s="81"/>
      <c r="AM97" s="72" t="s">
        <v>527</v>
      </c>
      <c r="AN97" s="82">
        <f t="shared" si="5"/>
        <v>1</v>
      </c>
    </row>
    <row r="98" spans="1:40" ht="15" x14ac:dyDescent="0.25">
      <c r="A98" s="84" t="s">
        <v>307</v>
      </c>
      <c r="B98" s="54">
        <v>2023</v>
      </c>
      <c r="C98" s="83" t="s">
        <v>308</v>
      </c>
      <c r="D98" s="73" t="s">
        <v>309</v>
      </c>
      <c r="E98" s="54" t="s">
        <v>68</v>
      </c>
      <c r="F98" s="54" t="s">
        <v>59</v>
      </c>
      <c r="G98" s="54" t="s">
        <v>60</v>
      </c>
      <c r="H98" s="125" t="s">
        <v>572</v>
      </c>
      <c r="I98" s="74" t="s">
        <v>61</v>
      </c>
      <c r="J98" s="55" t="s">
        <v>62</v>
      </c>
      <c r="K98" s="54">
        <v>57</v>
      </c>
      <c r="L98" s="55" t="str">
        <f>IF(ISERROR(VLOOKUP(K98,Proposito_programa!$C$2:$E$59,2,FALSE))," ",VLOOKUP(K98,Proposito_programa!$C$2:$E$59,2,FALSE))</f>
        <v>Gestión pública local</v>
      </c>
      <c r="M98" s="55" t="str">
        <f>IF(ISERROR(VLOOKUP(K98,Proposito_programa!$C$2:$E$59,3,FALSE))," ",VLOOKUP(K98,Proposito_programa!$C$2:$E$59,3,FALSE))</f>
        <v>Propósito 5: Construir Bogotá - Región con gobierno abierto, transparente y ciudadanía consciente</v>
      </c>
      <c r="N98" s="113" t="s">
        <v>841</v>
      </c>
      <c r="O98" s="54">
        <v>0</v>
      </c>
      <c r="P98" s="54">
        <v>1096201375</v>
      </c>
      <c r="Q98" s="54" t="s">
        <v>748</v>
      </c>
      <c r="R98" s="55" t="s">
        <v>63</v>
      </c>
      <c r="S98" s="75"/>
      <c r="T98" s="76"/>
      <c r="U98" s="77"/>
      <c r="V98" s="57"/>
      <c r="W98" s="105">
        <v>27300000</v>
      </c>
      <c r="X98" s="78"/>
      <c r="Y98" s="55">
        <f t="shared" si="7"/>
        <v>1</v>
      </c>
      <c r="Z98" s="100">
        <v>13650000</v>
      </c>
      <c r="AA98" s="80">
        <f t="shared" si="4"/>
        <v>40950000</v>
      </c>
      <c r="AB98" s="80">
        <f t="shared" si="6"/>
        <v>40950001</v>
      </c>
      <c r="AC98" s="65" t="d">
        <v>2023-03-16</v>
      </c>
      <c r="AD98" s="65" t="d">
        <v>2023-03-22</v>
      </c>
      <c r="AE98" s="65" t="d">
        <v>2023-12-21</v>
      </c>
      <c r="AF98" s="55">
        <v>180</v>
      </c>
      <c r="AG98" s="55">
        <v>1</v>
      </c>
      <c r="AH98" s="55">
        <v>90</v>
      </c>
      <c r="AL98" s="81"/>
      <c r="AM98" s="72" t="s">
        <v>527</v>
      </c>
      <c r="AN98" s="82">
        <f t="shared" si="5"/>
        <v>1.0000000244200244</v>
      </c>
    </row>
    <row r="99" spans="1:40" ht="15" x14ac:dyDescent="0.25">
      <c r="A99" s="84" t="s">
        <v>310</v>
      </c>
      <c r="B99" s="54">
        <v>2023</v>
      </c>
      <c r="C99" s="83" t="s">
        <v>263</v>
      </c>
      <c r="D99" s="73" t="s">
        <v>311</v>
      </c>
      <c r="E99" s="54" t="s">
        <v>68</v>
      </c>
      <c r="F99" s="54" t="s">
        <v>59</v>
      </c>
      <c r="G99" s="54" t="s">
        <v>60</v>
      </c>
      <c r="H99" s="125" t="s">
        <v>624</v>
      </c>
      <c r="I99" s="74" t="s">
        <v>61</v>
      </c>
      <c r="J99" s="55" t="s">
        <v>62</v>
      </c>
      <c r="K99" s="54">
        <v>57</v>
      </c>
      <c r="L99" s="55" t="str">
        <f>IF(ISERROR(VLOOKUP(K99,Proposito_programa!$C$2:$E$59,2,FALSE))," ",VLOOKUP(K99,Proposito_programa!$C$2:$E$59,2,FALSE))</f>
        <v>Gestión pública local</v>
      </c>
      <c r="M99" s="55" t="str">
        <f>IF(ISERROR(VLOOKUP(K99,Proposito_programa!$C$2:$E$59,3,FALSE))," ",VLOOKUP(K99,Proposito_programa!$C$2:$E$59,3,FALSE))</f>
        <v>Propósito 5: Construir Bogotá - Región con gobierno abierto, transparente y ciudadanía consciente</v>
      </c>
      <c r="N99" s="113" t="s">
        <v>837</v>
      </c>
      <c r="O99" s="54">
        <v>0</v>
      </c>
      <c r="P99" s="54">
        <v>1032362102</v>
      </c>
      <c r="Q99" s="54" t="s">
        <v>749</v>
      </c>
      <c r="R99" s="55" t="s">
        <v>63</v>
      </c>
      <c r="S99" s="75"/>
      <c r="T99" s="76"/>
      <c r="U99" s="77"/>
      <c r="V99" s="57"/>
      <c r="W99" s="105">
        <v>27300000</v>
      </c>
      <c r="X99" s="78"/>
      <c r="Y99" s="55">
        <f t="shared" si="7"/>
        <v>1</v>
      </c>
      <c r="Z99" s="100">
        <v>13650000</v>
      </c>
      <c r="AA99" s="80">
        <f t="shared" si="4"/>
        <v>40950000</v>
      </c>
      <c r="AB99" s="80">
        <f t="shared" si="6"/>
        <v>40950001</v>
      </c>
      <c r="AC99" s="65" t="d">
        <v>2023-03-16</v>
      </c>
      <c r="AD99" s="65" t="d">
        <v>2023-03-17</v>
      </c>
      <c r="AE99" s="65" t="d">
        <v>2023-12-16</v>
      </c>
      <c r="AF99" s="55">
        <v>180</v>
      </c>
      <c r="AG99" s="55">
        <v>1</v>
      </c>
      <c r="AH99" s="55">
        <v>90</v>
      </c>
      <c r="AL99" s="81"/>
      <c r="AM99" s="72" t="s">
        <v>527</v>
      </c>
      <c r="AN99" s="82">
        <f t="shared" si="5"/>
        <v>1.0000000244200244</v>
      </c>
    </row>
    <row r="100" spans="1:40" ht="15" x14ac:dyDescent="0.25">
      <c r="A100" s="84" t="s">
        <v>312</v>
      </c>
      <c r="B100" s="54">
        <v>2023</v>
      </c>
      <c r="C100" s="83" t="s">
        <v>192</v>
      </c>
      <c r="D100" s="73" t="s">
        <v>313</v>
      </c>
      <c r="E100" s="54" t="s">
        <v>68</v>
      </c>
      <c r="F100" s="54" t="s">
        <v>59</v>
      </c>
      <c r="G100" s="54" t="s">
        <v>60</v>
      </c>
      <c r="H100" s="125" t="s">
        <v>625</v>
      </c>
      <c r="I100" s="74" t="s">
        <v>61</v>
      </c>
      <c r="J100" s="55" t="s">
        <v>62</v>
      </c>
      <c r="K100" s="54">
        <v>57</v>
      </c>
      <c r="L100" s="55" t="str">
        <f>IF(ISERROR(VLOOKUP(K100,Proposito_programa!$C$2:$E$59,2,FALSE))," ",VLOOKUP(K100,Proposito_programa!$C$2:$E$59,2,FALSE))</f>
        <v>Gestión pública local</v>
      </c>
      <c r="M100" s="55" t="str">
        <f>IF(ISERROR(VLOOKUP(K100,Proposito_programa!$C$2:$E$59,3,FALSE))," ",VLOOKUP(K100,Proposito_programa!$C$2:$E$59,3,FALSE))</f>
        <v>Propósito 5: Construir Bogotá - Región con gobierno abierto, transparente y ciudadanía consciente</v>
      </c>
      <c r="N100" s="113" t="s">
        <v>847</v>
      </c>
      <c r="O100" s="54">
        <v>0</v>
      </c>
      <c r="P100" s="54">
        <v>1023862869</v>
      </c>
      <c r="Q100" s="54" t="s">
        <v>750</v>
      </c>
      <c r="R100" s="55" t="s">
        <v>63</v>
      </c>
      <c r="S100" s="75"/>
      <c r="T100" s="76"/>
      <c r="U100" s="77"/>
      <c r="V100" s="57"/>
      <c r="W100" s="105">
        <v>15000000</v>
      </c>
      <c r="X100" s="78"/>
      <c r="Y100" s="55">
        <f t="shared" si="7"/>
        <v>0</v>
      </c>
      <c r="Z100" s="100"/>
      <c r="AA100" s="80">
        <f t="shared" si="4"/>
        <v>15000000</v>
      </c>
      <c r="AB100" s="80">
        <f t="shared" si="6"/>
        <v>15000000</v>
      </c>
      <c r="AC100" s="65" t="d">
        <v>2023-03-16</v>
      </c>
      <c r="AD100" s="65" t="d">
        <v>2023-03-24</v>
      </c>
      <c r="AE100" s="65" t="d">
        <v>2023-09-23</v>
      </c>
      <c r="AF100" s="55">
        <v>180</v>
      </c>
      <c r="AL100" s="81"/>
      <c r="AM100" s="72" t="s">
        <v>527</v>
      </c>
      <c r="AN100" s="82">
        <f t="shared" si="5"/>
        <v>1</v>
      </c>
    </row>
    <row r="101" spans="1:40" ht="15" x14ac:dyDescent="0.25">
      <c r="A101" s="84" t="s">
        <v>314</v>
      </c>
      <c r="B101" s="54">
        <v>2023</v>
      </c>
      <c r="C101" s="83" t="s">
        <v>192</v>
      </c>
      <c r="D101" s="73" t="s">
        <v>313</v>
      </c>
      <c r="E101" s="54" t="s">
        <v>68</v>
      </c>
      <c r="F101" s="54" t="s">
        <v>59</v>
      </c>
      <c r="G101" s="54" t="s">
        <v>60</v>
      </c>
      <c r="H101" s="125" t="s">
        <v>625</v>
      </c>
      <c r="I101" s="74" t="s">
        <v>61</v>
      </c>
      <c r="J101" s="55" t="s">
        <v>62</v>
      </c>
      <c r="K101" s="54">
        <v>57</v>
      </c>
      <c r="L101" s="55" t="str">
        <f>IF(ISERROR(VLOOKUP(K101,Proposito_programa!$C$2:$E$59,2,FALSE))," ",VLOOKUP(K101,Proposito_programa!$C$2:$E$59,2,FALSE))</f>
        <v>Gestión pública local</v>
      </c>
      <c r="M101" s="55" t="str">
        <f>IF(ISERROR(VLOOKUP(K101,Proposito_programa!$C$2:$E$59,3,FALSE))," ",VLOOKUP(K101,Proposito_programa!$C$2:$E$59,3,FALSE))</f>
        <v>Propósito 5: Construir Bogotá - Región con gobierno abierto, transparente y ciudadanía consciente</v>
      </c>
      <c r="N101" s="113" t="s">
        <v>847</v>
      </c>
      <c r="O101" s="54">
        <v>0</v>
      </c>
      <c r="P101" s="54" t="s">
        <v>752</v>
      </c>
      <c r="Q101" s="54" t="s">
        <v>751</v>
      </c>
      <c r="R101" s="55" t="s">
        <v>63</v>
      </c>
      <c r="S101" s="75"/>
      <c r="T101" s="76"/>
      <c r="U101" s="77"/>
      <c r="V101" s="57"/>
      <c r="W101" s="105">
        <v>15000000</v>
      </c>
      <c r="X101" s="78"/>
      <c r="Y101" s="55">
        <f t="shared" si="7"/>
        <v>1</v>
      </c>
      <c r="Z101" s="100" t="s">
        <v>806</v>
      </c>
      <c r="AA101" s="80">
        <f t="shared" si="4"/>
        <v>19166667</v>
      </c>
      <c r="AB101" s="80">
        <f t="shared" si="6"/>
        <v>19166668</v>
      </c>
      <c r="AC101" s="65" t="d">
        <v>2023-04-19</v>
      </c>
      <c r="AD101" s="65" t="d">
        <v>2023-05-11</v>
      </c>
      <c r="AE101" s="65" t="d">
        <v>2023-12-31</v>
      </c>
      <c r="AF101" s="55">
        <v>180</v>
      </c>
      <c r="AG101" s="55">
        <v>1</v>
      </c>
      <c r="AH101" s="55">
        <v>51</v>
      </c>
      <c r="AI101" s="55">
        <v>52702842</v>
      </c>
      <c r="AJ101" s="55" t="s">
        <v>829</v>
      </c>
      <c r="AK101" s="65" t="d">
        <v>2023-06-16</v>
      </c>
      <c r="AL101" s="81"/>
      <c r="AM101" s="72" t="s">
        <v>527</v>
      </c>
      <c r="AN101" s="82">
        <f t="shared" si="5"/>
        <v>1.0000000521739121</v>
      </c>
    </row>
    <row r="102" spans="1:40" ht="15" x14ac:dyDescent="0.25">
      <c r="A102" s="84" t="s">
        <v>315</v>
      </c>
      <c r="B102" s="54">
        <v>2023</v>
      </c>
      <c r="C102" s="83" t="s">
        <v>316</v>
      </c>
      <c r="D102" s="73" t="s">
        <v>317</v>
      </c>
      <c r="E102" s="54" t="s">
        <v>68</v>
      </c>
      <c r="F102" s="54" t="s">
        <v>59</v>
      </c>
      <c r="G102" s="54" t="s">
        <v>60</v>
      </c>
      <c r="H102" s="125" t="s">
        <v>557</v>
      </c>
      <c r="I102" s="74" t="s">
        <v>61</v>
      </c>
      <c r="J102" s="55" t="s">
        <v>62</v>
      </c>
      <c r="K102" s="54">
        <v>57</v>
      </c>
      <c r="L102" s="55" t="str">
        <f>IF(ISERROR(VLOOKUP(K102,Proposito_programa!$C$2:$E$59,2,FALSE))," ",VLOOKUP(K102,Proposito_programa!$C$2:$E$59,2,FALSE))</f>
        <v>Gestión pública local</v>
      </c>
      <c r="M102" s="55" t="str">
        <f>IF(ISERROR(VLOOKUP(K102,Proposito_programa!$C$2:$E$59,3,FALSE))," ",VLOOKUP(K102,Proposito_programa!$C$2:$E$59,3,FALSE))</f>
        <v>Propósito 5: Construir Bogotá - Región con gobierno abierto, transparente y ciudadanía consciente</v>
      </c>
      <c r="N102" s="113" t="s">
        <v>837</v>
      </c>
      <c r="O102" s="54">
        <v>0</v>
      </c>
      <c r="P102" s="54">
        <v>52786083</v>
      </c>
      <c r="Q102" s="54" t="s">
        <v>753</v>
      </c>
      <c r="R102" s="55" t="s">
        <v>63</v>
      </c>
      <c r="S102" s="75"/>
      <c r="T102" s="76"/>
      <c r="U102" s="77"/>
      <c r="V102" s="57"/>
      <c r="W102" s="105">
        <v>18000000</v>
      </c>
      <c r="X102" s="78"/>
      <c r="Y102" s="55">
        <f t="shared" si="7"/>
        <v>1</v>
      </c>
      <c r="Z102" s="100">
        <v>9000000</v>
      </c>
      <c r="AA102" s="80">
        <f t="shared" si="4"/>
        <v>27000000</v>
      </c>
      <c r="AB102" s="80">
        <f t="shared" si="6"/>
        <v>27000001</v>
      </c>
      <c r="AC102" s="65" t="d">
        <v>2023-03-17</v>
      </c>
      <c r="AD102" s="65" t="d">
        <v>2023-03-22</v>
      </c>
      <c r="AE102" s="65" t="d">
        <v>2023-12-21</v>
      </c>
      <c r="AF102" s="55">
        <v>180</v>
      </c>
      <c r="AG102" s="55">
        <v>1</v>
      </c>
      <c r="AH102" s="55">
        <v>90</v>
      </c>
      <c r="AL102" s="81"/>
      <c r="AM102" s="72" t="s">
        <v>527</v>
      </c>
      <c r="AN102" s="82">
        <f t="shared" si="5"/>
        <v>1.000000037037037</v>
      </c>
    </row>
    <row r="103" spans="1:40" ht="15" x14ac:dyDescent="0.25">
      <c r="A103" s="84" t="s">
        <v>318</v>
      </c>
      <c r="B103" s="54">
        <v>2023</v>
      </c>
      <c r="C103" s="83" t="s">
        <v>319</v>
      </c>
      <c r="D103" s="73" t="s">
        <v>320</v>
      </c>
      <c r="E103" s="54" t="s">
        <v>68</v>
      </c>
      <c r="F103" s="54" t="s">
        <v>59</v>
      </c>
      <c r="G103" s="54" t="s">
        <v>60</v>
      </c>
      <c r="H103" s="125" t="s">
        <v>614</v>
      </c>
      <c r="I103" s="74" t="s">
        <v>61</v>
      </c>
      <c r="J103" s="55" t="s">
        <v>62</v>
      </c>
      <c r="K103" s="54">
        <v>57</v>
      </c>
      <c r="L103" s="55" t="str">
        <f>IF(ISERROR(VLOOKUP(K103,Proposito_programa!$C$2:$E$59,2,FALSE))," ",VLOOKUP(K103,Proposito_programa!$C$2:$E$59,2,FALSE))</f>
        <v>Gestión pública local</v>
      </c>
      <c r="M103" s="55" t="str">
        <f>IF(ISERROR(VLOOKUP(K103,Proposito_programa!$C$2:$E$59,3,FALSE))," ",VLOOKUP(K103,Proposito_programa!$C$2:$E$59,3,FALSE))</f>
        <v>Propósito 5: Construir Bogotá - Región con gobierno abierto, transparente y ciudadanía consciente</v>
      </c>
      <c r="N103" s="113" t="s">
        <v>837</v>
      </c>
      <c r="O103" s="54">
        <v>0</v>
      </c>
      <c r="P103" s="54" t="s">
        <v>755</v>
      </c>
      <c r="Q103" s="54" t="s">
        <v>754</v>
      </c>
      <c r="R103" s="55" t="s">
        <v>63</v>
      </c>
      <c r="S103" s="75"/>
      <c r="T103" s="76"/>
      <c r="U103" s="77"/>
      <c r="V103" s="57"/>
      <c r="W103" s="105">
        <v>35000000</v>
      </c>
      <c r="X103" s="78"/>
      <c r="Y103" s="55">
        <f t="shared" si="7"/>
        <v>1</v>
      </c>
      <c r="Z103" s="100" t="s">
        <v>807</v>
      </c>
      <c r="AA103" s="80">
        <f t="shared" si="4"/>
        <v>51500000</v>
      </c>
      <c r="AB103" s="80">
        <f t="shared" si="6"/>
        <v>51500001</v>
      </c>
      <c r="AC103" s="65" t="d">
        <v>2023-03-17</v>
      </c>
      <c r="AD103" s="65" t="d">
        <v>2023-03-22</v>
      </c>
      <c r="AE103" s="65" t="d">
        <v>2024-01-31</v>
      </c>
      <c r="AF103" s="55">
        <v>210</v>
      </c>
      <c r="AG103" s="55">
        <v>1</v>
      </c>
      <c r="AH103" s="55">
        <v>100</v>
      </c>
      <c r="AI103" s="55">
        <v>1030583811</v>
      </c>
      <c r="AJ103" s="55" t="s">
        <v>830</v>
      </c>
      <c r="AK103" s="65" t="d">
        <v>2023-09-01</v>
      </c>
      <c r="AL103" s="81"/>
      <c r="AM103" s="72" t="s">
        <v>527</v>
      </c>
      <c r="AN103" s="82">
        <f t="shared" si="5"/>
        <v>1.0000000194174756</v>
      </c>
    </row>
    <row r="104" spans="1:40" ht="15" x14ac:dyDescent="0.25">
      <c r="A104" s="84" t="s">
        <v>321</v>
      </c>
      <c r="B104" s="54">
        <v>2023</v>
      </c>
      <c r="C104" s="83" t="s">
        <v>322</v>
      </c>
      <c r="D104" s="73" t="s">
        <v>323</v>
      </c>
      <c r="E104" s="54" t="s">
        <v>68</v>
      </c>
      <c r="F104" s="54" t="s">
        <v>59</v>
      </c>
      <c r="G104" s="54" t="s">
        <v>60</v>
      </c>
      <c r="H104" s="124" t="s">
        <v>626</v>
      </c>
      <c r="I104" s="74" t="s">
        <v>61</v>
      </c>
      <c r="J104" s="55" t="s">
        <v>62</v>
      </c>
      <c r="K104" s="54">
        <v>57</v>
      </c>
      <c r="L104" s="55" t="str">
        <f>IF(ISERROR(VLOOKUP(K104,Proposito_programa!$C$2:$E$59,2,FALSE))," ",VLOOKUP(K104,Proposito_programa!$C$2:$E$59,2,FALSE))</f>
        <v>Gestión pública local</v>
      </c>
      <c r="M104" s="55" t="str">
        <f>IF(ISERROR(VLOOKUP(K104,Proposito_programa!$C$2:$E$59,3,FALSE))," ",VLOOKUP(K104,Proposito_programa!$C$2:$E$59,3,FALSE))</f>
        <v>Propósito 5: Construir Bogotá - Región con gobierno abierto, transparente y ciudadanía consciente</v>
      </c>
      <c r="N104" s="113" t="s">
        <v>837</v>
      </c>
      <c r="O104" s="54">
        <v>0</v>
      </c>
      <c r="P104" s="54">
        <v>1032460232</v>
      </c>
      <c r="Q104" s="54" t="s">
        <v>756</v>
      </c>
      <c r="R104" s="55" t="s">
        <v>63</v>
      </c>
      <c r="S104" s="75"/>
      <c r="T104" s="76"/>
      <c r="U104" s="77"/>
      <c r="V104" s="57"/>
      <c r="W104" s="105">
        <v>40950000</v>
      </c>
      <c r="X104" s="78"/>
      <c r="Y104" s="55">
        <f t="shared" si="7"/>
        <v>0</v>
      </c>
      <c r="Z104" s="100"/>
      <c r="AA104" s="80">
        <f t="shared" si="4"/>
        <v>40950000</v>
      </c>
      <c r="AB104" s="80">
        <f t="shared" si="6"/>
        <v>40950000</v>
      </c>
      <c r="AC104" s="65" t="d">
        <v>2023-03-22</v>
      </c>
      <c r="AD104" s="65" t="d">
        <v>2023-03-23</v>
      </c>
      <c r="AE104" s="65" t="d">
        <v>2023-12-22</v>
      </c>
      <c r="AF104" s="55">
        <v>270</v>
      </c>
      <c r="AL104" s="81"/>
      <c r="AM104" s="72" t="s">
        <v>527</v>
      </c>
      <c r="AN104" s="82">
        <f t="shared" si="5"/>
        <v>1</v>
      </c>
    </row>
    <row r="105" spans="1:40" ht="15" x14ac:dyDescent="0.25">
      <c r="A105" s="84" t="s">
        <v>324</v>
      </c>
      <c r="B105" s="54">
        <v>2023</v>
      </c>
      <c r="C105" s="83" t="s">
        <v>325</v>
      </c>
      <c r="D105" s="73" t="s">
        <v>326</v>
      </c>
      <c r="E105" s="54" t="s">
        <v>68</v>
      </c>
      <c r="F105" s="54" t="s">
        <v>59</v>
      </c>
      <c r="G105" s="54" t="s">
        <v>60</v>
      </c>
      <c r="H105" s="124" t="s">
        <v>627</v>
      </c>
      <c r="I105" s="74" t="s">
        <v>61</v>
      </c>
      <c r="J105" s="55" t="s">
        <v>62</v>
      </c>
      <c r="K105" s="54">
        <v>57</v>
      </c>
      <c r="L105" s="55" t="str">
        <f>IF(ISERROR(VLOOKUP(K105,Proposito_programa!$C$2:$E$59,2,FALSE))," ",VLOOKUP(K105,Proposito_programa!$C$2:$E$59,2,FALSE))</f>
        <v>Gestión pública local</v>
      </c>
      <c r="M105" s="55" t="str">
        <f>IF(ISERROR(VLOOKUP(K105,Proposito_programa!$C$2:$E$59,3,FALSE))," ",VLOOKUP(K105,Proposito_programa!$C$2:$E$59,3,FALSE))</f>
        <v>Propósito 5: Construir Bogotá - Región con gobierno abierto, transparente y ciudadanía consciente</v>
      </c>
      <c r="N105" s="113" t="s">
        <v>837</v>
      </c>
      <c r="O105" s="54">
        <v>0</v>
      </c>
      <c r="P105" s="54">
        <v>1018508884</v>
      </c>
      <c r="Q105" s="54" t="s">
        <v>757</v>
      </c>
      <c r="R105" s="55" t="s">
        <v>63</v>
      </c>
      <c r="S105" s="75"/>
      <c r="T105" s="76"/>
      <c r="U105" s="77"/>
      <c r="V105" s="57"/>
      <c r="W105" s="105">
        <v>15000000</v>
      </c>
      <c r="X105" s="78"/>
      <c r="Y105" s="55">
        <f t="shared" si="7"/>
        <v>0</v>
      </c>
      <c r="Z105" s="100"/>
      <c r="AA105" s="80">
        <f t="shared" si="4"/>
        <v>15000000</v>
      </c>
      <c r="AB105" s="80">
        <f t="shared" si="6"/>
        <v>15000000</v>
      </c>
      <c r="AC105" s="65" t="d">
        <v>2023-03-17</v>
      </c>
      <c r="AD105" s="65" t="d">
        <v>2023-04-13</v>
      </c>
      <c r="AE105" s="65" t="d">
        <v>2023-10-12</v>
      </c>
      <c r="AF105" s="55">
        <v>180</v>
      </c>
      <c r="AL105" s="81"/>
      <c r="AM105" s="72" t="s">
        <v>527</v>
      </c>
      <c r="AN105" s="82">
        <f t="shared" si="5"/>
        <v>1</v>
      </c>
    </row>
    <row r="106" spans="1:40" ht="15" x14ac:dyDescent="0.25">
      <c r="A106" s="84" t="s">
        <v>327</v>
      </c>
      <c r="B106" s="54">
        <v>2023</v>
      </c>
      <c r="C106" s="83" t="s">
        <v>112</v>
      </c>
      <c r="D106" s="73" t="s">
        <v>328</v>
      </c>
      <c r="E106" s="54" t="s">
        <v>68</v>
      </c>
      <c r="F106" s="54" t="s">
        <v>59</v>
      </c>
      <c r="G106" s="54" t="s">
        <v>60</v>
      </c>
      <c r="H106" s="124" t="s">
        <v>628</v>
      </c>
      <c r="I106" s="74" t="s">
        <v>61</v>
      </c>
      <c r="J106" s="55" t="s">
        <v>62</v>
      </c>
      <c r="K106" s="54">
        <v>57</v>
      </c>
      <c r="L106" s="55" t="str">
        <f>IF(ISERROR(VLOOKUP(K106,Proposito_programa!$C$2:$E$59,2,FALSE))," ",VLOOKUP(K106,Proposito_programa!$C$2:$E$59,2,FALSE))</f>
        <v>Gestión pública local</v>
      </c>
      <c r="M106" s="55" t="str">
        <f>IF(ISERROR(VLOOKUP(K106,Proposito_programa!$C$2:$E$59,3,FALSE))," ",VLOOKUP(K106,Proposito_programa!$C$2:$E$59,3,FALSE))</f>
        <v>Propósito 5: Construir Bogotá - Región con gobierno abierto, transparente y ciudadanía consciente</v>
      </c>
      <c r="N106" s="113" t="s">
        <v>837</v>
      </c>
      <c r="O106" s="54">
        <v>0</v>
      </c>
      <c r="P106" s="54">
        <v>1116790510</v>
      </c>
      <c r="Q106" s="54" t="s">
        <v>758</v>
      </c>
      <c r="R106" s="55" t="s">
        <v>63</v>
      </c>
      <c r="S106" s="75"/>
      <c r="T106" s="76"/>
      <c r="U106" s="77"/>
      <c r="V106" s="57"/>
      <c r="W106" s="105">
        <v>44000000</v>
      </c>
      <c r="X106" s="78"/>
      <c r="Y106" s="55">
        <f t="shared" si="7"/>
        <v>0</v>
      </c>
      <c r="Z106" s="100"/>
      <c r="AA106" s="80">
        <f t="shared" si="4"/>
        <v>44000000</v>
      </c>
      <c r="AB106" s="80">
        <f t="shared" si="6"/>
        <v>44000000</v>
      </c>
      <c r="AC106" s="65" t="d">
        <v>2023-03-21</v>
      </c>
      <c r="AD106" s="65" t="d">
        <v>2023-03-23</v>
      </c>
      <c r="AE106" s="65" t="d">
        <v>2023-11-22</v>
      </c>
      <c r="AF106" s="55">
        <v>240</v>
      </c>
      <c r="AL106" s="81"/>
      <c r="AM106" s="72" t="s">
        <v>527</v>
      </c>
      <c r="AN106" s="82">
        <f t="shared" si="5"/>
        <v>1</v>
      </c>
    </row>
    <row r="107" spans="1:40" ht="15" x14ac:dyDescent="0.25">
      <c r="A107" s="84" t="s">
        <v>329</v>
      </c>
      <c r="B107" s="54">
        <v>2023</v>
      </c>
      <c r="C107" s="83" t="s">
        <v>302</v>
      </c>
      <c r="D107" s="73" t="s">
        <v>303</v>
      </c>
      <c r="E107" s="54" t="s">
        <v>68</v>
      </c>
      <c r="F107" s="54" t="s">
        <v>59</v>
      </c>
      <c r="G107" s="54" t="s">
        <v>60</v>
      </c>
      <c r="H107" s="124" t="s">
        <v>629</v>
      </c>
      <c r="I107" s="74" t="s">
        <v>61</v>
      </c>
      <c r="J107" s="55" t="s">
        <v>62</v>
      </c>
      <c r="K107" s="54">
        <v>57</v>
      </c>
      <c r="L107" s="55" t="str">
        <f>IF(ISERROR(VLOOKUP(K107,Proposito_programa!$C$2:$E$59,2,FALSE))," ",VLOOKUP(K107,Proposito_programa!$C$2:$E$59,2,FALSE))</f>
        <v>Gestión pública local</v>
      </c>
      <c r="M107" s="55" t="str">
        <f>IF(ISERROR(VLOOKUP(K107,Proposito_programa!$C$2:$E$59,3,FALSE))," ",VLOOKUP(K107,Proposito_programa!$C$2:$E$59,3,FALSE))</f>
        <v>Propósito 5: Construir Bogotá - Región con gobierno abierto, transparente y ciudadanía consciente</v>
      </c>
      <c r="N107" s="113" t="s">
        <v>839</v>
      </c>
      <c r="O107" s="54">
        <v>0</v>
      </c>
      <c r="P107" s="54">
        <v>73239679</v>
      </c>
      <c r="Q107" s="54" t="s">
        <v>759</v>
      </c>
      <c r="R107" s="55" t="s">
        <v>63</v>
      </c>
      <c r="S107" s="75"/>
      <c r="T107" s="76"/>
      <c r="U107" s="77"/>
      <c r="V107" s="57"/>
      <c r="W107" s="105">
        <v>15000000</v>
      </c>
      <c r="X107" s="78"/>
      <c r="Y107" s="55">
        <f t="shared" si="7"/>
        <v>1</v>
      </c>
      <c r="Z107" s="100">
        <v>7500000</v>
      </c>
      <c r="AA107" s="80">
        <f t="shared" si="4"/>
        <v>22500000</v>
      </c>
      <c r="AB107" s="80">
        <f t="shared" si="6"/>
        <v>22500001</v>
      </c>
      <c r="AC107" s="65" t="d">
        <v>2023-03-17</v>
      </c>
      <c r="AD107" s="65" t="d">
        <v>2023-03-22</v>
      </c>
      <c r="AE107" s="65" t="d">
        <v>2023-12-21</v>
      </c>
      <c r="AF107" s="55">
        <v>180</v>
      </c>
      <c r="AG107" s="55">
        <v>1</v>
      </c>
      <c r="AH107" s="55">
        <v>90</v>
      </c>
      <c r="AL107" s="81"/>
      <c r="AM107" s="72" t="s">
        <v>527</v>
      </c>
      <c r="AN107" s="82">
        <f t="shared" si="5"/>
        <v>1.0000000444444443</v>
      </c>
    </row>
    <row r="108" spans="1:40" ht="15" x14ac:dyDescent="0.25">
      <c r="A108" s="84" t="s">
        <v>330</v>
      </c>
      <c r="B108" s="54">
        <v>2023</v>
      </c>
      <c r="C108" s="83" t="s">
        <v>302</v>
      </c>
      <c r="D108" s="73" t="s">
        <v>303</v>
      </c>
      <c r="E108" s="54" t="s">
        <v>68</v>
      </c>
      <c r="F108" s="54" t="s">
        <v>59</v>
      </c>
      <c r="G108" s="54" t="s">
        <v>60</v>
      </c>
      <c r="H108" s="124" t="s">
        <v>629</v>
      </c>
      <c r="I108" s="74" t="s">
        <v>61</v>
      </c>
      <c r="J108" s="55" t="s">
        <v>62</v>
      </c>
      <c r="K108" s="54">
        <v>57</v>
      </c>
      <c r="L108" s="55" t="str">
        <f>IF(ISERROR(VLOOKUP(K108,Proposito_programa!$C$2:$E$59,2,FALSE))," ",VLOOKUP(K108,Proposito_programa!$C$2:$E$59,2,FALSE))</f>
        <v>Gestión pública local</v>
      </c>
      <c r="M108" s="55" t="str">
        <f>IF(ISERROR(VLOOKUP(K108,Proposito_programa!$C$2:$E$59,3,FALSE))," ",VLOOKUP(K108,Proposito_programa!$C$2:$E$59,3,FALSE))</f>
        <v>Propósito 5: Construir Bogotá - Región con gobierno abierto, transparente y ciudadanía consciente</v>
      </c>
      <c r="N108" s="113" t="s">
        <v>839</v>
      </c>
      <c r="O108" s="54">
        <v>0</v>
      </c>
      <c r="P108" s="54">
        <v>35527965</v>
      </c>
      <c r="Q108" s="54" t="s">
        <v>760</v>
      </c>
      <c r="R108" s="55" t="s">
        <v>63</v>
      </c>
      <c r="S108" s="75"/>
      <c r="T108" s="76"/>
      <c r="U108" s="77"/>
      <c r="V108" s="57"/>
      <c r="W108" s="105">
        <v>15000000</v>
      </c>
      <c r="X108" s="78"/>
      <c r="Y108" s="55">
        <f t="shared" si="7"/>
        <v>1</v>
      </c>
      <c r="Z108" s="100">
        <v>7500000</v>
      </c>
      <c r="AA108" s="80">
        <f t="shared" si="4"/>
        <v>22500000</v>
      </c>
      <c r="AB108" s="80">
        <f t="shared" si="6"/>
        <v>22500001</v>
      </c>
      <c r="AC108" s="65" t="d">
        <v>2023-03-23</v>
      </c>
      <c r="AD108" s="65" t="d">
        <v>2023-03-27</v>
      </c>
      <c r="AE108" s="65" t="d">
        <v>2023-12-26</v>
      </c>
      <c r="AF108" s="55">
        <v>180</v>
      </c>
      <c r="AG108" s="55">
        <v>1</v>
      </c>
      <c r="AH108" s="55">
        <v>90</v>
      </c>
      <c r="AL108" s="81"/>
      <c r="AM108" s="72" t="s">
        <v>527</v>
      </c>
      <c r="AN108" s="82">
        <f t="shared" si="5"/>
        <v>1.0000000444444443</v>
      </c>
    </row>
    <row r="109" spans="1:40" ht="15" x14ac:dyDescent="0.25">
      <c r="A109" s="84" t="s">
        <v>331</v>
      </c>
      <c r="B109" s="54">
        <v>2023</v>
      </c>
      <c r="C109" s="83" t="s">
        <v>206</v>
      </c>
      <c r="D109" s="73" t="s">
        <v>207</v>
      </c>
      <c r="E109" s="54" t="s">
        <v>68</v>
      </c>
      <c r="F109" s="54" t="s">
        <v>59</v>
      </c>
      <c r="G109" s="54" t="s">
        <v>60</v>
      </c>
      <c r="H109" s="124" t="s">
        <v>630</v>
      </c>
      <c r="I109" s="74" t="s">
        <v>61</v>
      </c>
      <c r="J109" s="55" t="s">
        <v>62</v>
      </c>
      <c r="K109" s="54">
        <v>57</v>
      </c>
      <c r="L109" s="55" t="str">
        <f>IF(ISERROR(VLOOKUP(K109,Proposito_programa!$C$2:$E$59,2,FALSE))," ",VLOOKUP(K109,Proposito_programa!$C$2:$E$59,2,FALSE))</f>
        <v>Gestión pública local</v>
      </c>
      <c r="M109" s="55" t="str">
        <f>IF(ISERROR(VLOOKUP(K109,Proposito_programa!$C$2:$E$59,3,FALSE))," ",VLOOKUP(K109,Proposito_programa!$C$2:$E$59,3,FALSE))</f>
        <v>Propósito 5: Construir Bogotá - Región con gobierno abierto, transparente y ciudadanía consciente</v>
      </c>
      <c r="N109" s="113" t="s">
        <v>837</v>
      </c>
      <c r="O109" s="54">
        <v>0</v>
      </c>
      <c r="P109" s="54" t="s">
        <v>762</v>
      </c>
      <c r="Q109" s="54" t="s">
        <v>761</v>
      </c>
      <c r="R109" s="55" t="s">
        <v>63</v>
      </c>
      <c r="S109" s="75"/>
      <c r="T109" s="76"/>
      <c r="U109" s="77"/>
      <c r="V109" s="57"/>
      <c r="W109" s="105">
        <v>21700000</v>
      </c>
      <c r="X109" s="78"/>
      <c r="Y109" s="55">
        <f t="shared" si="7"/>
        <v>1</v>
      </c>
      <c r="Z109" s="100">
        <v>7130000</v>
      </c>
      <c r="AA109" s="80">
        <f t="shared" si="4"/>
        <v>28830000</v>
      </c>
      <c r="AB109" s="80">
        <f t="shared" si="6"/>
        <v>28830001</v>
      </c>
      <c r="AC109" s="65" t="d">
        <v>2023-03-21</v>
      </c>
      <c r="AD109" s="65" t="d">
        <v>2023-03-22</v>
      </c>
      <c r="AE109" s="65" t="d">
        <v>2023-12-31</v>
      </c>
      <c r="AF109" s="55">
        <v>210</v>
      </c>
      <c r="AG109" s="55">
        <v>1</v>
      </c>
      <c r="AH109" s="55">
        <v>70</v>
      </c>
      <c r="AI109" s="55">
        <v>52274548</v>
      </c>
      <c r="AJ109" s="55" t="s">
        <v>831</v>
      </c>
      <c r="AK109" s="65" t="d">
        <v>2023-06-26</v>
      </c>
      <c r="AL109" s="81"/>
      <c r="AM109" s="72" t="s">
        <v>527</v>
      </c>
      <c r="AN109" s="82">
        <f t="shared" si="5"/>
        <v>1.0000000346860909</v>
      </c>
    </row>
    <row r="110" spans="1:40" ht="15" x14ac:dyDescent="0.25">
      <c r="A110" s="84" t="s">
        <v>332</v>
      </c>
      <c r="B110" s="54">
        <v>2023</v>
      </c>
      <c r="C110" s="83" t="s">
        <v>195</v>
      </c>
      <c r="D110" s="73" t="s">
        <v>196</v>
      </c>
      <c r="E110" s="54" t="s">
        <v>68</v>
      </c>
      <c r="F110" s="54" t="s">
        <v>59</v>
      </c>
      <c r="G110" s="54" t="s">
        <v>60</v>
      </c>
      <c r="H110" s="124" t="s">
        <v>631</v>
      </c>
      <c r="I110" s="74" t="s">
        <v>61</v>
      </c>
      <c r="J110" s="55" t="s">
        <v>62</v>
      </c>
      <c r="K110" s="54">
        <v>57</v>
      </c>
      <c r="L110" s="55" t="str">
        <f>IF(ISERROR(VLOOKUP(K110,Proposito_programa!$C$2:$E$59,2,FALSE))," ",VLOOKUP(K110,Proposito_programa!$C$2:$E$59,2,FALSE))</f>
        <v>Gestión pública local</v>
      </c>
      <c r="M110" s="55" t="str">
        <f>IF(ISERROR(VLOOKUP(K110,Proposito_programa!$C$2:$E$59,3,FALSE))," ",VLOOKUP(K110,Proposito_programa!$C$2:$E$59,3,FALSE))</f>
        <v>Propósito 5: Construir Bogotá - Región con gobierno abierto, transparente y ciudadanía consciente</v>
      </c>
      <c r="N110" s="113" t="s">
        <v>837</v>
      </c>
      <c r="O110" s="54">
        <v>0</v>
      </c>
      <c r="P110" s="54">
        <v>8566738</v>
      </c>
      <c r="Q110" s="54" t="s">
        <v>763</v>
      </c>
      <c r="R110" s="55" t="s">
        <v>63</v>
      </c>
      <c r="S110" s="75"/>
      <c r="T110" s="76"/>
      <c r="U110" s="77"/>
      <c r="V110" s="57"/>
      <c r="W110" s="105">
        <v>17388000</v>
      </c>
      <c r="X110" s="78"/>
      <c r="Y110" s="55">
        <f t="shared" si="7"/>
        <v>1</v>
      </c>
      <c r="Z110" s="100">
        <v>8694000</v>
      </c>
      <c r="AA110" s="80">
        <f t="shared" si="4"/>
        <v>26082000</v>
      </c>
      <c r="AB110" s="80">
        <f t="shared" si="6"/>
        <v>26082001</v>
      </c>
      <c r="AC110" s="65" t="d">
        <v>2023-03-17</v>
      </c>
      <c r="AD110" s="65" t="d">
        <v>2023-03-22</v>
      </c>
      <c r="AE110" s="65" t="d">
        <v>2023-12-31</v>
      </c>
      <c r="AF110" s="55">
        <v>210</v>
      </c>
      <c r="AG110" s="55">
        <v>1</v>
      </c>
      <c r="AH110" s="55">
        <v>105</v>
      </c>
      <c r="AL110" s="81"/>
      <c r="AM110" s="72" t="s">
        <v>527</v>
      </c>
      <c r="AN110" s="82">
        <f t="shared" si="5"/>
        <v>1.000000038340618</v>
      </c>
    </row>
    <row r="111" spans="1:40" ht="15" x14ac:dyDescent="0.25">
      <c r="A111" s="84" t="s">
        <v>333</v>
      </c>
      <c r="B111" s="54">
        <v>2023</v>
      </c>
      <c r="C111" s="83" t="s">
        <v>192</v>
      </c>
      <c r="D111" s="73" t="s">
        <v>193</v>
      </c>
      <c r="E111" s="54" t="s">
        <v>68</v>
      </c>
      <c r="F111" s="54" t="s">
        <v>59</v>
      </c>
      <c r="G111" s="54" t="s">
        <v>60</v>
      </c>
      <c r="H111" s="124" t="s">
        <v>604</v>
      </c>
      <c r="I111" s="74" t="s">
        <v>61</v>
      </c>
      <c r="J111" s="55" t="s">
        <v>62</v>
      </c>
      <c r="K111" s="54">
        <v>57</v>
      </c>
      <c r="L111" s="55" t="str">
        <f>IF(ISERROR(VLOOKUP(K111,Proposito_programa!$C$2:$E$59,2,FALSE))," ",VLOOKUP(K111,Proposito_programa!$C$2:$E$59,2,FALSE))</f>
        <v>Gestión pública local</v>
      </c>
      <c r="M111" s="55" t="str">
        <f>IF(ISERROR(VLOOKUP(K111,Proposito_programa!$C$2:$E$59,3,FALSE))," ",VLOOKUP(K111,Proposito_programa!$C$2:$E$59,3,FALSE))</f>
        <v>Propósito 5: Construir Bogotá - Región con gobierno abierto, transparente y ciudadanía consciente</v>
      </c>
      <c r="N111" s="113" t="s">
        <v>847</v>
      </c>
      <c r="O111" s="54">
        <v>0</v>
      </c>
      <c r="P111" s="54">
        <v>1000934252</v>
      </c>
      <c r="Q111" s="54" t="s">
        <v>764</v>
      </c>
      <c r="R111" s="55" t="s">
        <v>63</v>
      </c>
      <c r="S111" s="75"/>
      <c r="T111" s="76"/>
      <c r="U111" s="77"/>
      <c r="V111" s="57"/>
      <c r="W111" s="105">
        <v>15000000</v>
      </c>
      <c r="X111" s="78"/>
      <c r="Y111" s="55">
        <f t="shared" si="7"/>
        <v>1</v>
      </c>
      <c r="Z111" s="100">
        <v>7500000</v>
      </c>
      <c r="AA111" s="80">
        <f t="shared" si="4"/>
        <v>22500000</v>
      </c>
      <c r="AB111" s="80">
        <f t="shared" si="6"/>
        <v>22500001</v>
      </c>
      <c r="AC111" s="65" t="d">
        <v>2023-03-21</v>
      </c>
      <c r="AD111" s="65" t="d">
        <v>2023-03-27</v>
      </c>
      <c r="AE111" s="65" t="d">
        <v>2023-12-26</v>
      </c>
      <c r="AF111" s="55">
        <v>180</v>
      </c>
      <c r="AG111" s="55">
        <v>1</v>
      </c>
      <c r="AH111" s="55">
        <v>90</v>
      </c>
      <c r="AL111" s="81"/>
      <c r="AM111" s="72" t="s">
        <v>527</v>
      </c>
      <c r="AN111" s="82">
        <f t="shared" si="5"/>
        <v>1.0000000444444443</v>
      </c>
    </row>
    <row r="112" spans="1:40" ht="15" x14ac:dyDescent="0.25">
      <c r="A112" s="84" t="s">
        <v>334</v>
      </c>
      <c r="B112" s="54">
        <v>2023</v>
      </c>
      <c r="C112" s="83" t="s">
        <v>335</v>
      </c>
      <c r="D112" s="73" t="s">
        <v>336</v>
      </c>
      <c r="E112" s="54" t="s">
        <v>68</v>
      </c>
      <c r="F112" s="54" t="s">
        <v>59</v>
      </c>
      <c r="G112" s="54" t="s">
        <v>60</v>
      </c>
      <c r="H112" s="124" t="s">
        <v>632</v>
      </c>
      <c r="I112" s="74" t="s">
        <v>61</v>
      </c>
      <c r="J112" s="55" t="s">
        <v>62</v>
      </c>
      <c r="K112" s="54">
        <v>57</v>
      </c>
      <c r="L112" s="55" t="str">
        <f>IF(ISERROR(VLOOKUP(K112,Proposito_programa!$C$2:$E$59,2,FALSE))," ",VLOOKUP(K112,Proposito_programa!$C$2:$E$59,2,FALSE))</f>
        <v>Gestión pública local</v>
      </c>
      <c r="M112" s="55" t="str">
        <f>IF(ISERROR(VLOOKUP(K112,Proposito_programa!$C$2:$E$59,3,FALSE))," ",VLOOKUP(K112,Proposito_programa!$C$2:$E$59,3,FALSE))</f>
        <v>Propósito 5: Construir Bogotá - Región con gobierno abierto, transparente y ciudadanía consciente</v>
      </c>
      <c r="N112" s="89" t="s">
        <v>837</v>
      </c>
      <c r="O112" s="54">
        <v>0</v>
      </c>
      <c r="P112" s="54">
        <v>13520296</v>
      </c>
      <c r="Q112" s="54" t="s">
        <v>765</v>
      </c>
      <c r="R112" s="55" t="s">
        <v>63</v>
      </c>
      <c r="S112" s="75"/>
      <c r="T112" s="76"/>
      <c r="U112" s="77"/>
      <c r="V112" s="57"/>
      <c r="W112" s="105">
        <v>24800000</v>
      </c>
      <c r="X112" s="78"/>
      <c r="Y112" s="55">
        <f t="shared" si="7"/>
        <v>1</v>
      </c>
      <c r="Z112" s="100">
        <f>4443333+7750000</f>
        <v>12193333</v>
      </c>
      <c r="AA112" s="80">
        <f t="shared" si="4"/>
        <v>36993333</v>
      </c>
      <c r="AB112" s="80">
        <f t="shared" si="6"/>
        <v>36993334</v>
      </c>
      <c r="AC112" s="65" t="d">
        <v>2023-03-28</v>
      </c>
      <c r="AD112" s="65" t="d">
        <v>2023-04-03</v>
      </c>
      <c r="AE112" s="65" t="d">
        <v>2023-12-02</v>
      </c>
      <c r="AF112" s="55">
        <v>240</v>
      </c>
      <c r="AG112" s="55">
        <v>1</v>
      </c>
      <c r="AH112" s="55">
        <v>43</v>
      </c>
      <c r="AL112" s="81"/>
      <c r="AM112" s="72" t="s">
        <v>64</v>
      </c>
      <c r="AN112" s="82" t="s">
        <v>1425</v>
      </c>
    </row>
    <row r="113" spans="1:40" ht="15" x14ac:dyDescent="0.25">
      <c r="A113" s="84" t="s">
        <v>337</v>
      </c>
      <c r="B113" s="54">
        <v>2023</v>
      </c>
      <c r="C113" s="83" t="s">
        <v>112</v>
      </c>
      <c r="D113" s="73" t="s">
        <v>328</v>
      </c>
      <c r="E113" s="54" t="s">
        <v>68</v>
      </c>
      <c r="F113" s="54" t="s">
        <v>59</v>
      </c>
      <c r="G113" s="54" t="s">
        <v>60</v>
      </c>
      <c r="H113" s="124" t="s">
        <v>558</v>
      </c>
      <c r="I113" s="74" t="s">
        <v>61</v>
      </c>
      <c r="J113" s="55" t="s">
        <v>62</v>
      </c>
      <c r="K113" s="54">
        <v>57</v>
      </c>
      <c r="L113" s="55" t="str">
        <f>IF(ISERROR(VLOOKUP(K113,Proposito_programa!$C$2:$E$59,2,FALSE))," ",VLOOKUP(K113,Proposito_programa!$C$2:$E$59,2,FALSE))</f>
        <v>Gestión pública local</v>
      </c>
      <c r="M113" s="55" t="str">
        <f>IF(ISERROR(VLOOKUP(K113,Proposito_programa!$C$2:$E$59,3,FALSE))," ",VLOOKUP(K113,Proposito_programa!$C$2:$E$59,3,FALSE))</f>
        <v>Propósito 5: Construir Bogotá - Región con gobierno abierto, transparente y ciudadanía consciente</v>
      </c>
      <c r="N113" s="89" t="s">
        <v>837</v>
      </c>
      <c r="O113" s="54">
        <v>0</v>
      </c>
      <c r="P113" s="54">
        <v>1010202859</v>
      </c>
      <c r="Q113" s="54" t="s">
        <v>766</v>
      </c>
      <c r="R113" s="55" t="s">
        <v>63</v>
      </c>
      <c r="S113" s="75"/>
      <c r="T113" s="76"/>
      <c r="U113" s="77"/>
      <c r="V113" s="57"/>
      <c r="W113" s="105">
        <v>31032000</v>
      </c>
      <c r="X113" s="78"/>
      <c r="Y113" s="55">
        <f t="shared" si="7"/>
        <v>1</v>
      </c>
      <c r="Z113" s="100" t="s">
        <v>808</v>
      </c>
      <c r="AA113" s="80">
        <f t="shared" si="4"/>
        <v>44824000</v>
      </c>
      <c r="AB113" s="80">
        <f t="shared" si="6"/>
        <v>44824001</v>
      </c>
      <c r="AC113" s="65" t="d">
        <v>2023-03-31</v>
      </c>
      <c r="AD113" s="65" t="d">
        <v>2023-04-11</v>
      </c>
      <c r="AE113" s="65" t="d">
        <v>2023-12-31</v>
      </c>
      <c r="AF113" s="55">
        <v>180</v>
      </c>
      <c r="AG113" s="55">
        <v>1</v>
      </c>
      <c r="AH113" s="55">
        <v>81</v>
      </c>
      <c r="AL113" s="81"/>
      <c r="AM113" s="72" t="s">
        <v>527</v>
      </c>
      <c r="AN113" s="82">
        <f t="shared" si="5"/>
        <v>1.0000000223094772</v>
      </c>
    </row>
    <row r="114" spans="1:40" ht="15" x14ac:dyDescent="0.25">
      <c r="A114" s="84" t="s">
        <v>338</v>
      </c>
      <c r="B114" s="54">
        <v>2023</v>
      </c>
      <c r="C114" s="83" t="s">
        <v>302</v>
      </c>
      <c r="D114" s="73" t="s">
        <v>339</v>
      </c>
      <c r="E114" s="54" t="s">
        <v>68</v>
      </c>
      <c r="F114" s="54" t="s">
        <v>59</v>
      </c>
      <c r="G114" s="54" t="s">
        <v>60</v>
      </c>
      <c r="H114" s="124" t="s">
        <v>629</v>
      </c>
      <c r="I114" s="74" t="s">
        <v>61</v>
      </c>
      <c r="J114" s="55" t="s">
        <v>62</v>
      </c>
      <c r="K114" s="54">
        <v>57</v>
      </c>
      <c r="L114" s="55" t="str">
        <f>IF(ISERROR(VLOOKUP(K114,Proposito_programa!$C$2:$E$59,2,FALSE))," ",VLOOKUP(K114,Proposito_programa!$C$2:$E$59,2,FALSE))</f>
        <v>Gestión pública local</v>
      </c>
      <c r="M114" s="55" t="str">
        <f>IF(ISERROR(VLOOKUP(K114,Proposito_programa!$C$2:$E$59,3,FALSE))," ",VLOOKUP(K114,Proposito_programa!$C$2:$E$59,3,FALSE))</f>
        <v>Propósito 5: Construir Bogotá - Región con gobierno abierto, transparente y ciudadanía consciente</v>
      </c>
      <c r="N114" s="113" t="s">
        <v>839</v>
      </c>
      <c r="O114" s="54">
        <v>0</v>
      </c>
      <c r="P114" s="54">
        <v>1020717647</v>
      </c>
      <c r="Q114" s="54" t="s">
        <v>767</v>
      </c>
      <c r="R114" s="55" t="s">
        <v>63</v>
      </c>
      <c r="S114" s="75"/>
      <c r="T114" s="76"/>
      <c r="U114" s="77"/>
      <c r="V114" s="57"/>
      <c r="W114" s="105">
        <v>15000000</v>
      </c>
      <c r="X114" s="78"/>
      <c r="Y114" s="55">
        <f t="shared" si="7"/>
        <v>1</v>
      </c>
      <c r="Z114" s="100" t="s">
        <v>809</v>
      </c>
      <c r="AA114" s="80">
        <f t="shared" si="4"/>
        <v>16583333</v>
      </c>
      <c r="AB114" s="80">
        <f t="shared" si="6"/>
        <v>16583334</v>
      </c>
      <c r="AC114" s="65" t="d">
        <v>2023-04-04</v>
      </c>
      <c r="AD114" s="65" t="d">
        <v>2023-04-12</v>
      </c>
      <c r="AE114" s="65" t="d">
        <v>2023-10-30</v>
      </c>
      <c r="AF114" s="55">
        <v>180</v>
      </c>
      <c r="AG114" s="55">
        <v>1</v>
      </c>
      <c r="AH114" s="55">
        <v>19</v>
      </c>
      <c r="AL114" s="81"/>
      <c r="AM114" s="72" t="s">
        <v>527</v>
      </c>
      <c r="AN114" s="82">
        <f t="shared" si="5"/>
        <v>1.0000000603015087</v>
      </c>
    </row>
    <row r="115" spans="1:40" ht="15" x14ac:dyDescent="0.25">
      <c r="A115" s="83" t="s">
        <v>340</v>
      </c>
      <c r="B115" s="54">
        <v>2023</v>
      </c>
      <c r="C115" s="83" t="s">
        <v>341</v>
      </c>
      <c r="D115" s="73" t="s">
        <v>342</v>
      </c>
      <c r="E115" s="54" t="s">
        <v>543</v>
      </c>
      <c r="F115" s="54" t="s">
        <v>59</v>
      </c>
      <c r="G115" s="54" t="s">
        <v>495</v>
      </c>
      <c r="H115" s="124" t="s">
        <v>633</v>
      </c>
      <c r="I115" s="74" t="s">
        <v>61</v>
      </c>
      <c r="J115" s="55" t="s">
        <v>62</v>
      </c>
      <c r="K115" s="54">
        <v>57</v>
      </c>
      <c r="L115" s="55" t="str">
        <f>IF(ISERROR(VLOOKUP(K115,Proposito_programa!$C$2:$E$59,2,FALSE))," ",VLOOKUP(K115,Proposito_programa!$C$2:$E$59,2,FALSE))</f>
        <v>Gestión pública local</v>
      </c>
      <c r="M115" s="55" t="str">
        <f>IF(ISERROR(VLOOKUP(K115,Proposito_programa!$C$2:$E$59,3,FALSE))," ",VLOOKUP(K115,Proposito_programa!$C$2:$E$59,3,FALSE))</f>
        <v>Propósito 5: Construir Bogotá - Región con gobierno abierto, transparente y ciudadanía consciente</v>
      </c>
      <c r="N115" s="113" t="s">
        <v>840</v>
      </c>
      <c r="O115" s="54">
        <v>0</v>
      </c>
      <c r="P115" s="54">
        <v>899999061</v>
      </c>
      <c r="Q115" s="54" t="s">
        <v>768</v>
      </c>
      <c r="R115" s="55" t="s">
        <v>470</v>
      </c>
      <c r="S115" s="75"/>
      <c r="T115" s="76"/>
      <c r="U115" s="77"/>
      <c r="V115" s="57"/>
      <c r="W115" s="105">
        <v>561000000</v>
      </c>
      <c r="X115" s="78"/>
      <c r="Y115" s="55">
        <f t="shared" si="7"/>
        <v>0</v>
      </c>
      <c r="Z115" s="100"/>
      <c r="AA115" s="80">
        <f t="shared" si="4"/>
        <v>561000000</v>
      </c>
      <c r="AB115" s="80">
        <f t="shared" si="6"/>
        <v>561000000</v>
      </c>
      <c r="AC115" s="65" t="d">
        <v>2023-03-22</v>
      </c>
      <c r="AD115" s="65" t="d">
        <v>2023-03-24</v>
      </c>
      <c r="AE115" s="65" t="d">
        <v>2023-12-31</v>
      </c>
      <c r="AF115" s="55">
        <v>227</v>
      </c>
      <c r="AL115" s="81"/>
      <c r="AM115" s="72" t="s">
        <v>64</v>
      </c>
      <c r="AN115" s="82" t="s">
        <v>1425</v>
      </c>
    </row>
    <row r="116" spans="1:40" ht="15" x14ac:dyDescent="0.25">
      <c r="A116" s="84" t="s">
        <v>343</v>
      </c>
      <c r="B116" s="54">
        <v>2023</v>
      </c>
      <c r="C116" s="84" t="s">
        <v>343</v>
      </c>
      <c r="D116" s="87" t="s">
        <v>344</v>
      </c>
      <c r="E116" s="54" t="s">
        <v>478</v>
      </c>
      <c r="F116" s="54" t="s">
        <v>474</v>
      </c>
      <c r="G116" s="54" t="s">
        <v>489</v>
      </c>
      <c r="H116" s="124" t="s">
        <v>634</v>
      </c>
      <c r="I116" s="74" t="s">
        <v>469</v>
      </c>
      <c r="J116" s="55" t="s">
        <v>62</v>
      </c>
      <c r="K116" s="54" t="s">
        <v>513</v>
      </c>
      <c r="L116" s="54" t="s">
        <v>513</v>
      </c>
      <c r="M116" s="55" t="str">
        <f>IF(ISERROR(VLOOKUP(K116,Proposito_programa!$C$2:$E$59,3,FALSE))," ",VLOOKUP(K116,Proposito_programa!$C$2:$E$59,3,FALSE))</f>
        <v xml:space="preserve"> </v>
      </c>
      <c r="N116" s="114" t="s">
        <v>852</v>
      </c>
      <c r="O116" s="54">
        <v>0</v>
      </c>
      <c r="P116" s="54">
        <v>811009788</v>
      </c>
      <c r="Q116" s="54" t="s">
        <v>769</v>
      </c>
      <c r="R116" s="55" t="s">
        <v>470</v>
      </c>
      <c r="S116" s="75"/>
      <c r="T116" s="76"/>
      <c r="U116" s="77"/>
      <c r="V116" s="57"/>
      <c r="W116" s="105">
        <v>20000000</v>
      </c>
      <c r="X116" s="78"/>
      <c r="Y116" s="55">
        <f t="shared" si="7"/>
        <v>1</v>
      </c>
      <c r="Z116" s="100">
        <v>10000000</v>
      </c>
      <c r="AA116" s="80">
        <f t="shared" si="4"/>
        <v>30000000</v>
      </c>
      <c r="AB116" s="80">
        <f t="shared" si="6"/>
        <v>30000001</v>
      </c>
      <c r="AC116" s="65" t="d">
        <v>2023-02-17</v>
      </c>
      <c r="AD116" s="65" t="d">
        <v>2023-02-17</v>
      </c>
      <c r="AE116" s="65" t="d">
        <v>2024-02-16</v>
      </c>
      <c r="AF116" s="55">
        <v>360</v>
      </c>
      <c r="AG116" s="55">
        <v>1</v>
      </c>
      <c r="AL116" s="81"/>
      <c r="AM116" s="72" t="s">
        <v>527</v>
      </c>
      <c r="AN116" s="82">
        <f t="shared" si="5"/>
        <v>1.0000000333333334</v>
      </c>
    </row>
    <row r="117" spans="1:40" ht="15" x14ac:dyDescent="0.25">
      <c r="A117" s="88" t="s">
        <v>345</v>
      </c>
      <c r="B117" s="54">
        <v>2023</v>
      </c>
      <c r="C117" s="83" t="s">
        <v>346</v>
      </c>
      <c r="D117" s="73" t="s">
        <v>347</v>
      </c>
      <c r="E117" s="54" t="s">
        <v>68</v>
      </c>
      <c r="F117" s="54" t="s">
        <v>59</v>
      </c>
      <c r="G117" s="54" t="s">
        <v>60</v>
      </c>
      <c r="H117" s="124" t="s">
        <v>560</v>
      </c>
      <c r="I117" s="74" t="s">
        <v>61</v>
      </c>
      <c r="J117" s="55" t="s">
        <v>62</v>
      </c>
      <c r="K117" s="54">
        <v>57</v>
      </c>
      <c r="L117" s="55" t="str">
        <f>IF(ISERROR(VLOOKUP(K117,Proposito_programa!$C$2:$E$59,2,FALSE))," ",VLOOKUP(K117,Proposito_programa!$C$2:$E$59,2,FALSE))</f>
        <v>Gestión pública local</v>
      </c>
      <c r="M117" s="55" t="str">
        <f>IF(ISERROR(VLOOKUP(K117,Proposito_programa!$C$2:$E$59,3,FALSE))," ",VLOOKUP(K117,Proposito_programa!$C$2:$E$59,3,FALSE))</f>
        <v>Propósito 5: Construir Bogotá - Región con gobierno abierto, transparente y ciudadanía consciente</v>
      </c>
      <c r="N117" s="113" t="s">
        <v>837</v>
      </c>
      <c r="O117" s="54">
        <v>0</v>
      </c>
      <c r="P117" s="54">
        <v>1022992515</v>
      </c>
      <c r="Q117" s="54" t="s">
        <v>770</v>
      </c>
      <c r="R117" s="55" t="s">
        <v>63</v>
      </c>
      <c r="S117" s="75"/>
      <c r="T117" s="76"/>
      <c r="U117" s="77"/>
      <c r="V117" s="57"/>
      <c r="W117" s="105">
        <v>33000000</v>
      </c>
      <c r="X117" s="78"/>
      <c r="Y117" s="55">
        <f t="shared" si="7"/>
        <v>1</v>
      </c>
      <c r="Z117" s="100" t="s">
        <v>810</v>
      </c>
      <c r="AA117" s="80">
        <f t="shared" si="4"/>
        <v>47666667</v>
      </c>
      <c r="AB117" s="80">
        <f t="shared" si="6"/>
        <v>47666668</v>
      </c>
      <c r="AC117" s="65" t="d">
        <v>2023-03-31</v>
      </c>
      <c r="AD117" s="65" t="d">
        <v>2023-04-11</v>
      </c>
      <c r="AE117" s="65" t="d">
        <v>2023-12-31</v>
      </c>
      <c r="AF117" s="55">
        <v>180</v>
      </c>
      <c r="AG117" s="55">
        <v>1</v>
      </c>
      <c r="AH117" s="55">
        <v>81</v>
      </c>
      <c r="AL117" s="81"/>
      <c r="AM117" s="72" t="s">
        <v>527</v>
      </c>
      <c r="AN117" s="82">
        <f t="shared" si="5"/>
        <v>1.0000000209790207</v>
      </c>
    </row>
    <row r="118" spans="1:40" ht="15" x14ac:dyDescent="0.25">
      <c r="A118" s="88" t="s">
        <v>348</v>
      </c>
      <c r="B118" s="54">
        <v>2023</v>
      </c>
      <c r="C118" s="83" t="s">
        <v>346</v>
      </c>
      <c r="D118" s="73" t="s">
        <v>347</v>
      </c>
      <c r="E118" s="54" t="s">
        <v>68</v>
      </c>
      <c r="F118" s="54" t="s">
        <v>59</v>
      </c>
      <c r="G118" s="54" t="s">
        <v>60</v>
      </c>
      <c r="H118" s="124" t="s">
        <v>635</v>
      </c>
      <c r="I118" s="74" t="s">
        <v>61</v>
      </c>
      <c r="J118" s="55" t="s">
        <v>62</v>
      </c>
      <c r="K118" s="54">
        <v>57</v>
      </c>
      <c r="L118" s="55" t="str">
        <f>IF(ISERROR(VLOOKUP(K118,Proposito_programa!$C$2:$E$59,2,FALSE))," ",VLOOKUP(K118,Proposito_programa!$C$2:$E$59,2,FALSE))</f>
        <v>Gestión pública local</v>
      </c>
      <c r="M118" s="55" t="str">
        <f>IF(ISERROR(VLOOKUP(K118,Proposito_programa!$C$2:$E$59,3,FALSE))," ",VLOOKUP(K118,Proposito_programa!$C$2:$E$59,3,FALSE))</f>
        <v>Propósito 5: Construir Bogotá - Región con gobierno abierto, transparente y ciudadanía consciente</v>
      </c>
      <c r="N118" s="113" t="s">
        <v>837</v>
      </c>
      <c r="O118" s="54">
        <v>0</v>
      </c>
      <c r="P118" s="54" t="s">
        <v>772</v>
      </c>
      <c r="Q118" s="54" t="s">
        <v>771</v>
      </c>
      <c r="R118" s="55" t="s">
        <v>63</v>
      </c>
      <c r="S118" s="75"/>
      <c r="T118" s="76"/>
      <c r="U118" s="77"/>
      <c r="V118" s="57"/>
      <c r="W118" s="105">
        <v>33000000</v>
      </c>
      <c r="X118" s="78"/>
      <c r="Y118" s="55">
        <f t="shared" si="7"/>
        <v>1</v>
      </c>
      <c r="Z118" s="100" t="s">
        <v>810</v>
      </c>
      <c r="AA118" s="80">
        <f t="shared" si="4"/>
        <v>47666667</v>
      </c>
      <c r="AB118" s="80">
        <f t="shared" si="6"/>
        <v>47666668</v>
      </c>
      <c r="AC118" s="65" t="d">
        <v>2023-04-10</v>
      </c>
      <c r="AD118" s="65" t="d">
        <v>2023-04-11</v>
      </c>
      <c r="AE118" s="65" t="d">
        <v>2023-12-31</v>
      </c>
      <c r="AF118" s="55">
        <v>180</v>
      </c>
      <c r="AG118" s="55">
        <v>1</v>
      </c>
      <c r="AH118" s="55">
        <v>81</v>
      </c>
      <c r="AI118" s="55">
        <v>1022993911</v>
      </c>
      <c r="AJ118" s="55" t="s">
        <v>832</v>
      </c>
      <c r="AK118" s="65" t="d">
        <v>2023-09-01</v>
      </c>
      <c r="AL118" s="81"/>
      <c r="AM118" s="72" t="s">
        <v>527</v>
      </c>
      <c r="AN118" s="82">
        <f t="shared" si="5"/>
        <v>1.0000000209790207</v>
      </c>
    </row>
    <row r="119" spans="1:40" ht="15" x14ac:dyDescent="0.25">
      <c r="A119" s="88" t="s">
        <v>349</v>
      </c>
      <c r="B119" s="54">
        <v>2023</v>
      </c>
      <c r="C119" s="83" t="s">
        <v>350</v>
      </c>
      <c r="D119" s="73" t="s">
        <v>351</v>
      </c>
      <c r="E119" s="54" t="s">
        <v>68</v>
      </c>
      <c r="F119" s="54" t="s">
        <v>59</v>
      </c>
      <c r="G119" s="54" t="s">
        <v>60</v>
      </c>
      <c r="H119" s="124" t="s">
        <v>636</v>
      </c>
      <c r="I119" s="74" t="s">
        <v>61</v>
      </c>
      <c r="J119" s="55" t="s">
        <v>62</v>
      </c>
      <c r="K119" s="54">
        <v>57</v>
      </c>
      <c r="L119" s="55" t="str">
        <f>IF(ISERROR(VLOOKUP(K119,Proposito_programa!$C$2:$E$59,2,FALSE))," ",VLOOKUP(K119,Proposito_programa!$C$2:$E$59,2,FALSE))</f>
        <v>Gestión pública local</v>
      </c>
      <c r="M119" s="55" t="str">
        <f>IF(ISERROR(VLOOKUP(K119,Proposito_programa!$C$2:$E$59,3,FALSE))," ",VLOOKUP(K119,Proposito_programa!$C$2:$E$59,3,FALSE))</f>
        <v>Propósito 5: Construir Bogotá - Región con gobierno abierto, transparente y ciudadanía consciente</v>
      </c>
      <c r="N119" s="113" t="s">
        <v>837</v>
      </c>
      <c r="O119" s="54">
        <v>0</v>
      </c>
      <c r="P119" s="54" t="s">
        <v>774</v>
      </c>
      <c r="Q119" s="54" t="s">
        <v>773</v>
      </c>
      <c r="R119" s="55" t="s">
        <v>63</v>
      </c>
      <c r="S119" s="75"/>
      <c r="T119" s="76"/>
      <c r="U119" s="77"/>
      <c r="V119" s="57"/>
      <c r="W119" s="105">
        <v>27300000</v>
      </c>
      <c r="X119" s="78"/>
      <c r="Y119" s="55">
        <f t="shared" si="7"/>
        <v>1</v>
      </c>
      <c r="Z119" s="100">
        <v>13346667</v>
      </c>
      <c r="AA119" s="80">
        <f t="shared" si="4"/>
        <v>40646667</v>
      </c>
      <c r="AB119" s="80">
        <f t="shared" si="6"/>
        <v>40646668</v>
      </c>
      <c r="AC119" s="65" t="d">
        <v>2023-03-31</v>
      </c>
      <c r="AD119" s="65" t="d">
        <v>2023-04-03</v>
      </c>
      <c r="AE119" s="65" t="d">
        <v>2023-12-31</v>
      </c>
      <c r="AF119" s="55">
        <v>180</v>
      </c>
      <c r="AG119" s="55">
        <v>1</v>
      </c>
      <c r="AH119" s="55">
        <v>89</v>
      </c>
      <c r="AI119" s="55">
        <v>79420041</v>
      </c>
      <c r="AJ119" s="55" t="s">
        <v>833</v>
      </c>
      <c r="AK119" s="65" t="d">
        <v>2023-07-07</v>
      </c>
      <c r="AL119" s="81"/>
      <c r="AM119" s="72" t="s">
        <v>527</v>
      </c>
      <c r="AN119" s="82">
        <f t="shared" si="5"/>
        <v>1.0000000246022631</v>
      </c>
    </row>
    <row r="120" spans="1:40" ht="15" x14ac:dyDescent="0.25">
      <c r="A120" s="84" t="s">
        <v>352</v>
      </c>
      <c r="B120" s="54">
        <v>2023</v>
      </c>
      <c r="C120" s="83" t="s">
        <v>302</v>
      </c>
      <c r="D120" s="73" t="s">
        <v>303</v>
      </c>
      <c r="E120" s="54" t="s">
        <v>68</v>
      </c>
      <c r="F120" s="54" t="s">
        <v>59</v>
      </c>
      <c r="G120" s="54" t="s">
        <v>60</v>
      </c>
      <c r="H120" s="124" t="s">
        <v>637</v>
      </c>
      <c r="I120" s="74" t="s">
        <v>61</v>
      </c>
      <c r="J120" s="55" t="s">
        <v>62</v>
      </c>
      <c r="K120" s="54">
        <v>57</v>
      </c>
      <c r="L120" s="55" t="str">
        <f>IF(ISERROR(VLOOKUP(K120,Proposito_programa!$C$2:$E$59,2,FALSE))," ",VLOOKUP(K120,Proposito_programa!$C$2:$E$59,2,FALSE))</f>
        <v>Gestión pública local</v>
      </c>
      <c r="M120" s="55" t="str">
        <f>IF(ISERROR(VLOOKUP(K120,Proposito_programa!$C$2:$E$59,3,FALSE))," ",VLOOKUP(K120,Proposito_programa!$C$2:$E$59,3,FALSE))</f>
        <v>Propósito 5: Construir Bogotá - Región con gobierno abierto, transparente y ciudadanía consciente</v>
      </c>
      <c r="N120" s="113" t="s">
        <v>839</v>
      </c>
      <c r="O120" s="54">
        <v>0</v>
      </c>
      <c r="P120" s="54" t="s">
        <v>776</v>
      </c>
      <c r="Q120" s="54" t="s">
        <v>775</v>
      </c>
      <c r="R120" s="55" t="s">
        <v>63</v>
      </c>
      <c r="S120" s="75"/>
      <c r="T120" s="76"/>
      <c r="U120" s="77"/>
      <c r="V120" s="57"/>
      <c r="W120" s="105">
        <v>15000000</v>
      </c>
      <c r="X120" s="78"/>
      <c r="Y120" s="55">
        <f t="shared" si="7"/>
        <v>0</v>
      </c>
      <c r="Z120" s="100"/>
      <c r="AA120" s="80">
        <f t="shared" si="4"/>
        <v>15000000</v>
      </c>
      <c r="AB120" s="80">
        <f t="shared" si="6"/>
        <v>15000000</v>
      </c>
      <c r="AC120" s="65" t="d">
        <v>2023-04-10</v>
      </c>
      <c r="AD120" s="65" t="d">
        <v>2023-04-13</v>
      </c>
      <c r="AE120" s="65" t="d">
        <v>2023-06-05</v>
      </c>
      <c r="AF120" s="55">
        <v>180</v>
      </c>
      <c r="AI120" s="55">
        <v>79461481</v>
      </c>
      <c r="AJ120" s="55" t="s">
        <v>834</v>
      </c>
      <c r="AK120" s="65" t="d">
        <v>2023-05-17</v>
      </c>
      <c r="AL120" s="81"/>
      <c r="AM120" s="72" t="s">
        <v>527</v>
      </c>
      <c r="AN120" s="82">
        <f t="shared" si="5"/>
        <v>1</v>
      </c>
    </row>
    <row r="121" spans="1:40" ht="15" x14ac:dyDescent="0.25">
      <c r="A121" s="88" t="s">
        <v>353</v>
      </c>
      <c r="B121" s="54">
        <v>2023</v>
      </c>
      <c r="C121" s="83" t="s">
        <v>354</v>
      </c>
      <c r="D121" s="73" t="s">
        <v>355</v>
      </c>
      <c r="E121" s="54" t="s">
        <v>68</v>
      </c>
      <c r="F121" s="54" t="s">
        <v>59</v>
      </c>
      <c r="G121" s="54" t="s">
        <v>60</v>
      </c>
      <c r="H121" s="124" t="s">
        <v>638</v>
      </c>
      <c r="I121" s="74" t="s">
        <v>61</v>
      </c>
      <c r="J121" s="55" t="s">
        <v>62</v>
      </c>
      <c r="K121" s="54">
        <v>57</v>
      </c>
      <c r="L121" s="55" t="str">
        <f>IF(ISERROR(VLOOKUP(K121,Proposito_programa!$C$2:$E$59,2,FALSE))," ",VLOOKUP(K121,Proposito_programa!$C$2:$E$59,2,FALSE))</f>
        <v>Gestión pública local</v>
      </c>
      <c r="M121" s="55" t="str">
        <f>IF(ISERROR(VLOOKUP(K121,Proposito_programa!$C$2:$E$59,3,FALSE))," ",VLOOKUP(K121,Proposito_programa!$C$2:$E$59,3,FALSE))</f>
        <v>Propósito 5: Construir Bogotá - Región con gobierno abierto, transparente y ciudadanía consciente</v>
      </c>
      <c r="N121" s="113" t="s">
        <v>837</v>
      </c>
      <c r="O121" s="54">
        <v>0</v>
      </c>
      <c r="P121" s="54">
        <v>1082981693</v>
      </c>
      <c r="Q121" s="54" t="s">
        <v>777</v>
      </c>
      <c r="R121" s="55" t="s">
        <v>63</v>
      </c>
      <c r="S121" s="75"/>
      <c r="T121" s="76"/>
      <c r="U121" s="77"/>
      <c r="V121" s="57"/>
      <c r="W121" s="105">
        <v>31080000</v>
      </c>
      <c r="X121" s="78"/>
      <c r="Y121" s="55">
        <f t="shared" si="7"/>
        <v>1</v>
      </c>
      <c r="Z121" s="100" t="s">
        <v>811</v>
      </c>
      <c r="AA121" s="80">
        <f t="shared" si="4"/>
        <v>44548000</v>
      </c>
      <c r="AB121" s="80">
        <f t="shared" si="6"/>
        <v>44548001</v>
      </c>
      <c r="AC121" s="65" t="d">
        <v>2023-04-10</v>
      </c>
      <c r="AD121" s="65" t="d">
        <v>2023-04-13</v>
      </c>
      <c r="AE121" s="65" t="d">
        <v>2023-12-31</v>
      </c>
      <c r="AF121" s="55">
        <v>180</v>
      </c>
      <c r="AG121" s="55">
        <v>1</v>
      </c>
      <c r="AH121" s="55">
        <v>79</v>
      </c>
      <c r="AL121" s="81"/>
      <c r="AM121" s="72" t="s">
        <v>527</v>
      </c>
      <c r="AN121" s="82">
        <f t="shared" si="5"/>
        <v>1.0000000224476968</v>
      </c>
    </row>
    <row r="122" spans="1:40" ht="15" x14ac:dyDescent="0.25">
      <c r="A122" s="88" t="s">
        <v>356</v>
      </c>
      <c r="B122" s="54">
        <v>2023</v>
      </c>
      <c r="C122" s="83" t="s">
        <v>357</v>
      </c>
      <c r="D122" s="73" t="s">
        <v>358</v>
      </c>
      <c r="E122" s="54" t="s">
        <v>68</v>
      </c>
      <c r="F122" s="54" t="s">
        <v>59</v>
      </c>
      <c r="G122" s="54" t="s">
        <v>60</v>
      </c>
      <c r="H122" s="124" t="s">
        <v>639</v>
      </c>
      <c r="I122" s="74" t="s">
        <v>61</v>
      </c>
      <c r="J122" s="55" t="s">
        <v>62</v>
      </c>
      <c r="K122" s="54">
        <v>57</v>
      </c>
      <c r="L122" s="55" t="str">
        <f>IF(ISERROR(VLOOKUP(K122,Proposito_programa!$C$2:$E$59,2,FALSE))," ",VLOOKUP(K122,Proposito_programa!$C$2:$E$59,2,FALSE))</f>
        <v>Gestión pública local</v>
      </c>
      <c r="M122" s="55" t="str">
        <f>IF(ISERROR(VLOOKUP(K122,Proposito_programa!$C$2:$E$59,3,FALSE))," ",VLOOKUP(K122,Proposito_programa!$C$2:$E$59,3,FALSE))</f>
        <v>Propósito 5: Construir Bogotá - Región con gobierno abierto, transparente y ciudadanía consciente</v>
      </c>
      <c r="N122" s="113" t="s">
        <v>837</v>
      </c>
      <c r="O122" s="54">
        <v>0</v>
      </c>
      <c r="P122" s="54">
        <v>91111171</v>
      </c>
      <c r="Q122" s="54" t="s">
        <v>778</v>
      </c>
      <c r="R122" s="55" t="s">
        <v>63</v>
      </c>
      <c r="S122" s="75"/>
      <c r="T122" s="76"/>
      <c r="U122" s="77"/>
      <c r="V122" s="57"/>
      <c r="W122" s="105">
        <v>30000000</v>
      </c>
      <c r="X122" s="78"/>
      <c r="Y122" s="55">
        <f t="shared" si="7"/>
        <v>1</v>
      </c>
      <c r="Z122" s="100" t="s">
        <v>812</v>
      </c>
      <c r="AA122" s="80">
        <f t="shared" si="4"/>
        <v>40666667</v>
      </c>
      <c r="AB122" s="80">
        <f t="shared" si="6"/>
        <v>40666668</v>
      </c>
      <c r="AC122" s="65" t="d">
        <v>2023-04-24</v>
      </c>
      <c r="AD122" s="65" t="d">
        <v>2023-04-27</v>
      </c>
      <c r="AE122" s="65" t="d">
        <v>2023-12-31</v>
      </c>
      <c r="AF122" s="55">
        <v>180</v>
      </c>
      <c r="AG122" s="55">
        <v>1</v>
      </c>
      <c r="AH122" s="55">
        <v>65</v>
      </c>
      <c r="AL122" s="81"/>
      <c r="AM122" s="72" t="s">
        <v>527</v>
      </c>
      <c r="AN122" s="82">
        <f t="shared" si="5"/>
        <v>1.0000000245901637</v>
      </c>
    </row>
    <row r="123" spans="1:40" ht="15" x14ac:dyDescent="0.25">
      <c r="A123" s="88" t="s">
        <v>359</v>
      </c>
      <c r="B123" s="54">
        <v>2023</v>
      </c>
      <c r="C123" s="83" t="s">
        <v>360</v>
      </c>
      <c r="D123" s="73" t="s">
        <v>361</v>
      </c>
      <c r="E123" s="54" t="s">
        <v>68</v>
      </c>
      <c r="F123" s="54" t="s">
        <v>59</v>
      </c>
      <c r="G123" s="54" t="s">
        <v>60</v>
      </c>
      <c r="H123" s="124" t="s">
        <v>640</v>
      </c>
      <c r="I123" s="74" t="s">
        <v>61</v>
      </c>
      <c r="J123" s="55" t="s">
        <v>62</v>
      </c>
      <c r="K123" s="54">
        <v>57</v>
      </c>
      <c r="L123" s="55" t="str">
        <f>IF(ISERROR(VLOOKUP(K123,Proposito_programa!$C$2:$E$59,2,FALSE))," ",VLOOKUP(K123,Proposito_programa!$C$2:$E$59,2,FALSE))</f>
        <v>Gestión pública local</v>
      </c>
      <c r="M123" s="55" t="str">
        <f>IF(ISERROR(VLOOKUP(K123,Proposito_programa!$C$2:$E$59,3,FALSE))," ",VLOOKUP(K123,Proposito_programa!$C$2:$E$59,3,FALSE))</f>
        <v>Propósito 5: Construir Bogotá - Región con gobierno abierto, transparente y ciudadanía consciente</v>
      </c>
      <c r="N123" s="113" t="s">
        <v>837</v>
      </c>
      <c r="O123" s="54">
        <v>0</v>
      </c>
      <c r="P123" s="54">
        <v>1013634215</v>
      </c>
      <c r="Q123" s="54" t="s">
        <v>779</v>
      </c>
      <c r="R123" s="55" t="s">
        <v>63</v>
      </c>
      <c r="S123" s="75"/>
      <c r="T123" s="76"/>
      <c r="U123" s="77"/>
      <c r="V123" s="57"/>
      <c r="W123" s="105">
        <v>15000000</v>
      </c>
      <c r="X123" s="78"/>
      <c r="Y123" s="55">
        <f t="shared" si="7"/>
        <v>0</v>
      </c>
      <c r="Z123" s="100"/>
      <c r="AA123" s="80">
        <f t="shared" si="4"/>
        <v>15000000</v>
      </c>
      <c r="AB123" s="80">
        <f t="shared" si="6"/>
        <v>15000000</v>
      </c>
      <c r="AC123" s="65" t="d">
        <v>2023-04-11</v>
      </c>
      <c r="AD123" s="65" t="d">
        <v>2023-04-14</v>
      </c>
      <c r="AE123" s="65" t="d">
        <v>2023-10-13</v>
      </c>
      <c r="AF123" s="55">
        <v>180</v>
      </c>
      <c r="AL123" s="81"/>
      <c r="AM123" s="72" t="s">
        <v>527</v>
      </c>
      <c r="AN123" s="82">
        <f t="shared" si="5"/>
        <v>1</v>
      </c>
    </row>
    <row r="124" spans="1:40" ht="15" x14ac:dyDescent="0.25">
      <c r="A124" s="72" t="s">
        <v>362</v>
      </c>
      <c r="B124" s="54">
        <v>2023</v>
      </c>
      <c r="C124" s="83" t="s">
        <v>363</v>
      </c>
      <c r="D124" s="73" t="s">
        <v>364</v>
      </c>
      <c r="E124" s="54" t="s">
        <v>68</v>
      </c>
      <c r="F124" s="54" t="s">
        <v>59</v>
      </c>
      <c r="G124" s="54" t="s">
        <v>60</v>
      </c>
      <c r="H124" s="124" t="s">
        <v>641</v>
      </c>
      <c r="I124" s="74" t="s">
        <v>469</v>
      </c>
      <c r="J124" s="55" t="s">
        <v>62</v>
      </c>
      <c r="K124" s="54" t="s">
        <v>513</v>
      </c>
      <c r="L124" s="54" t="s">
        <v>513</v>
      </c>
      <c r="M124" s="55" t="str">
        <f>IF(ISERROR(VLOOKUP(K124,Proposito_programa!$C$2:$E$59,3,FALSE))," ",VLOOKUP(K124,Proposito_programa!$C$2:$E$59,3,FALSE))</f>
        <v xml:space="preserve"> </v>
      </c>
      <c r="N124" s="113" t="s">
        <v>853</v>
      </c>
      <c r="O124" s="54">
        <v>0</v>
      </c>
      <c r="P124" s="54">
        <v>800250589</v>
      </c>
      <c r="Q124" s="54" t="s">
        <v>780</v>
      </c>
      <c r="R124" s="55" t="s">
        <v>63</v>
      </c>
      <c r="S124" s="75"/>
      <c r="T124" s="76"/>
      <c r="U124" s="77"/>
      <c r="V124" s="57"/>
      <c r="W124" s="105">
        <v>25000000</v>
      </c>
      <c r="X124" s="78"/>
      <c r="Y124" s="55">
        <f t="shared" si="7"/>
        <v>1</v>
      </c>
      <c r="Z124" s="100">
        <v>12500000</v>
      </c>
      <c r="AA124" s="80">
        <f t="shared" si="4"/>
        <v>37500000</v>
      </c>
      <c r="AB124" s="80">
        <f t="shared" si="6"/>
        <v>37500001</v>
      </c>
      <c r="AC124" s="65" t="d">
        <v>2023-04-11</v>
      </c>
      <c r="AD124" s="65" t="d">
        <v>2023-04-12</v>
      </c>
      <c r="AE124" s="65" t="d">
        <v>2024-04-13</v>
      </c>
      <c r="AF124" s="55">
        <v>360</v>
      </c>
      <c r="AG124" s="55">
        <v>1</v>
      </c>
      <c r="AL124" s="81"/>
      <c r="AM124" s="72" t="s">
        <v>64</v>
      </c>
      <c r="AN124" s="82" t="s">
        <v>1425</v>
      </c>
    </row>
    <row r="125" spans="1:40" ht="15" x14ac:dyDescent="0.25">
      <c r="A125" s="72" t="s">
        <v>365</v>
      </c>
      <c r="B125" s="54">
        <v>2023</v>
      </c>
      <c r="C125" s="83" t="s">
        <v>366</v>
      </c>
      <c r="D125" s="73" t="s">
        <v>367</v>
      </c>
      <c r="E125" s="54" t="s">
        <v>68</v>
      </c>
      <c r="F125" s="54" t="s">
        <v>59</v>
      </c>
      <c r="G125" s="54" t="s">
        <v>60</v>
      </c>
      <c r="H125" s="124" t="s">
        <v>642</v>
      </c>
      <c r="I125" s="74" t="s">
        <v>61</v>
      </c>
      <c r="J125" s="55" t="s">
        <v>62</v>
      </c>
      <c r="K125" s="54">
        <v>57</v>
      </c>
      <c r="L125" s="55" t="str">
        <f>IF(ISERROR(VLOOKUP(K125,Proposito_programa!$C$2:$E$59,2,FALSE))," ",VLOOKUP(K125,Proposito_programa!$C$2:$E$59,2,FALSE))</f>
        <v>Gestión pública local</v>
      </c>
      <c r="M125" s="55" t="str">
        <f>IF(ISERROR(VLOOKUP(K125,Proposito_programa!$C$2:$E$59,3,FALSE))," ",VLOOKUP(K125,Proposito_programa!$C$2:$E$59,3,FALSE))</f>
        <v>Propósito 5: Construir Bogotá - Región con gobierno abierto, transparente y ciudadanía consciente</v>
      </c>
      <c r="N125" s="113" t="s">
        <v>837</v>
      </c>
      <c r="O125" s="54">
        <v>0</v>
      </c>
      <c r="P125" s="54">
        <v>1143347115</v>
      </c>
      <c r="Q125" s="54" t="s">
        <v>781</v>
      </c>
      <c r="R125" s="55" t="s">
        <v>63</v>
      </c>
      <c r="S125" s="75"/>
      <c r="T125" s="76"/>
      <c r="U125" s="77"/>
      <c r="V125" s="57"/>
      <c r="W125" s="105">
        <v>38500000</v>
      </c>
      <c r="X125" s="78"/>
      <c r="Y125" s="55">
        <f t="shared" si="7"/>
        <v>1</v>
      </c>
      <c r="Z125" s="100" t="s">
        <v>813</v>
      </c>
      <c r="AA125" s="80">
        <f t="shared" si="4"/>
        <v>47300000</v>
      </c>
      <c r="AB125" s="80">
        <f t="shared" si="6"/>
        <v>47300001</v>
      </c>
      <c r="AC125" s="65" t="d">
        <v>2023-04-11</v>
      </c>
      <c r="AD125" s="65" t="d">
        <v>2023-04-13</v>
      </c>
      <c r="AE125" s="65" t="d">
        <v>2023-12-31</v>
      </c>
      <c r="AF125" s="55">
        <v>210</v>
      </c>
      <c r="AG125" s="55">
        <v>1</v>
      </c>
      <c r="AH125" s="55">
        <v>49</v>
      </c>
      <c r="AL125" s="81"/>
      <c r="AM125" s="72" t="s">
        <v>527</v>
      </c>
      <c r="AN125" s="82">
        <f t="shared" si="5"/>
        <v>1.0000000211416491</v>
      </c>
    </row>
    <row r="126" spans="1:40" ht="15" x14ac:dyDescent="0.25">
      <c r="A126" s="72" t="s">
        <v>368</v>
      </c>
      <c r="B126" s="54">
        <v>2023</v>
      </c>
      <c r="C126" s="83" t="s">
        <v>369</v>
      </c>
      <c r="D126" s="73" t="s">
        <v>370</v>
      </c>
      <c r="E126" s="54" t="s">
        <v>543</v>
      </c>
      <c r="F126" s="54" t="s">
        <v>59</v>
      </c>
      <c r="G126" s="54" t="s">
        <v>495</v>
      </c>
      <c r="H126" s="126" t="s">
        <v>643</v>
      </c>
      <c r="I126" s="74" t="s">
        <v>469</v>
      </c>
      <c r="J126" s="55" t="s">
        <v>62</v>
      </c>
      <c r="K126" s="54" t="s">
        <v>513</v>
      </c>
      <c r="L126" s="54" t="s">
        <v>513</v>
      </c>
      <c r="M126" s="55" t="str">
        <f>IF(ISERROR(VLOOKUP(K126,Proposito_programa!$C$2:$E$59,3,FALSE))," ",VLOOKUP(K126,Proposito_programa!$C$2:$E$59,3,FALSE))</f>
        <v xml:space="preserve"> </v>
      </c>
      <c r="N126" s="89" t="s">
        <v>854</v>
      </c>
      <c r="O126" s="54">
        <v>0</v>
      </c>
      <c r="P126" s="54" t="s">
        <v>783</v>
      </c>
      <c r="Q126" s="54" t="s">
        <v>782</v>
      </c>
      <c r="R126" s="55" t="s">
        <v>470</v>
      </c>
      <c r="S126" s="75"/>
      <c r="T126" s="76"/>
      <c r="U126" s="77"/>
      <c r="V126" s="57"/>
      <c r="W126" s="105">
        <v>166638896</v>
      </c>
      <c r="X126" s="78"/>
      <c r="Y126" s="55">
        <f t="shared" si="7"/>
        <v>0</v>
      </c>
      <c r="Z126" s="100"/>
      <c r="AA126" s="80">
        <f t="shared" si="4"/>
        <v>166638896</v>
      </c>
      <c r="AB126" s="80">
        <f t="shared" si="6"/>
        <v>166638896</v>
      </c>
      <c r="AC126" s="65" t="d">
        <v>2023-04-19</v>
      </c>
      <c r="AD126" s="65" t="d">
        <v>2023-04-20</v>
      </c>
      <c r="AE126" s="65" t="d">
        <v>2024-03-19</v>
      </c>
      <c r="AF126" s="55">
        <v>330</v>
      </c>
      <c r="AL126" s="81"/>
      <c r="AM126" s="72" t="s">
        <v>527</v>
      </c>
      <c r="AN126" s="82">
        <f t="shared" si="5"/>
        <v>1</v>
      </c>
    </row>
    <row r="127" spans="1:40" ht="15" x14ac:dyDescent="0.25">
      <c r="A127" s="72" t="s">
        <v>371</v>
      </c>
      <c r="B127" s="54">
        <v>2023</v>
      </c>
      <c r="C127" s="83" t="s">
        <v>192</v>
      </c>
      <c r="D127" s="73" t="s">
        <v>313</v>
      </c>
      <c r="E127" s="54" t="s">
        <v>68</v>
      </c>
      <c r="F127" s="54" t="s">
        <v>59</v>
      </c>
      <c r="G127" s="54" t="s">
        <v>60</v>
      </c>
      <c r="H127" s="124" t="s">
        <v>604</v>
      </c>
      <c r="I127" s="74" t="s">
        <v>61</v>
      </c>
      <c r="J127" s="55" t="s">
        <v>62</v>
      </c>
      <c r="K127" s="54">
        <v>57</v>
      </c>
      <c r="L127" s="55" t="str">
        <f>IF(ISERROR(VLOOKUP(K127,Proposito_programa!$C$2:$E$59,2,FALSE))," ",VLOOKUP(K127,Proposito_programa!$C$2:$E$59,2,FALSE))</f>
        <v>Gestión pública local</v>
      </c>
      <c r="M127" s="55" t="str">
        <f>IF(ISERROR(VLOOKUP(K127,Proposito_programa!$C$2:$E$59,3,FALSE))," ",VLOOKUP(K127,Proposito_programa!$C$2:$E$59,3,FALSE))</f>
        <v>Propósito 5: Construir Bogotá - Región con gobierno abierto, transparente y ciudadanía consciente</v>
      </c>
      <c r="N127" s="113" t="s">
        <v>847</v>
      </c>
      <c r="O127" s="54">
        <v>0</v>
      </c>
      <c r="P127" s="54">
        <v>39722169</v>
      </c>
      <c r="Q127" s="54" t="s">
        <v>784</v>
      </c>
      <c r="R127" s="55" t="s">
        <v>63</v>
      </c>
      <c r="S127" s="75"/>
      <c r="T127" s="76"/>
      <c r="U127" s="77"/>
      <c r="V127" s="57"/>
      <c r="W127" s="105">
        <v>15000000</v>
      </c>
      <c r="X127" s="78"/>
      <c r="Y127" s="55">
        <f t="shared" si="7"/>
        <v>1</v>
      </c>
      <c r="Z127" s="100" t="s">
        <v>814</v>
      </c>
      <c r="AA127" s="80">
        <f t="shared" si="4"/>
        <v>20583333</v>
      </c>
      <c r="AB127" s="80">
        <f t="shared" si="6"/>
        <v>20583334</v>
      </c>
      <c r="AC127" s="65" t="d">
        <v>2023-04-19</v>
      </c>
      <c r="AD127" s="65" t="d">
        <v>2023-04-25</v>
      </c>
      <c r="AE127" s="65" t="d">
        <v>2023-12-31</v>
      </c>
      <c r="AF127" s="55">
        <v>180</v>
      </c>
      <c r="AG127" s="55">
        <v>1</v>
      </c>
      <c r="AH127" s="55">
        <v>67</v>
      </c>
      <c r="AL127" s="81"/>
      <c r="AM127" s="72" t="s">
        <v>527</v>
      </c>
      <c r="AN127" s="82">
        <f t="shared" si="5"/>
        <v>1.0000000485829967</v>
      </c>
    </row>
    <row r="128" spans="1:40" ht="15" x14ac:dyDescent="0.25">
      <c r="A128" s="72" t="s">
        <v>372</v>
      </c>
      <c r="B128" s="54">
        <v>2023</v>
      </c>
      <c r="C128" s="83" t="s">
        <v>373</v>
      </c>
      <c r="D128" s="73" t="s">
        <v>374</v>
      </c>
      <c r="E128" s="54" t="s">
        <v>68</v>
      </c>
      <c r="F128" s="54" t="s">
        <v>59</v>
      </c>
      <c r="G128" s="54" t="s">
        <v>60</v>
      </c>
      <c r="H128" s="124" t="s">
        <v>644</v>
      </c>
      <c r="I128" s="74" t="s">
        <v>61</v>
      </c>
      <c r="J128" s="55" t="s">
        <v>62</v>
      </c>
      <c r="K128" s="54">
        <v>57</v>
      </c>
      <c r="L128" s="55" t="str">
        <f>IF(ISERROR(VLOOKUP(K128,Proposito_programa!$C$2:$E$59,2,FALSE))," ",VLOOKUP(K128,Proposito_programa!$C$2:$E$59,2,FALSE))</f>
        <v>Gestión pública local</v>
      </c>
      <c r="M128" s="55" t="str">
        <f>IF(ISERROR(VLOOKUP(K128,Proposito_programa!$C$2:$E$59,3,FALSE))," ",VLOOKUP(K128,Proposito_programa!$C$2:$E$59,3,FALSE))</f>
        <v>Propósito 5: Construir Bogotá - Región con gobierno abierto, transparente y ciudadanía consciente</v>
      </c>
      <c r="N128" s="113" t="s">
        <v>837</v>
      </c>
      <c r="O128" s="54">
        <v>0</v>
      </c>
      <c r="P128" s="54">
        <v>1000714025</v>
      </c>
      <c r="Q128" s="54" t="s">
        <v>785</v>
      </c>
      <c r="R128" s="55" t="s">
        <v>63</v>
      </c>
      <c r="S128" s="75"/>
      <c r="T128" s="76"/>
      <c r="U128" s="77"/>
      <c r="V128" s="57"/>
      <c r="W128" s="105">
        <v>35000000</v>
      </c>
      <c r="X128" s="78"/>
      <c r="Y128" s="55">
        <f t="shared" si="7"/>
        <v>0</v>
      </c>
      <c r="Z128" s="100"/>
      <c r="AA128" s="80">
        <f t="shared" si="4"/>
        <v>35000000</v>
      </c>
      <c r="AB128" s="80">
        <f t="shared" si="6"/>
        <v>35000000</v>
      </c>
      <c r="AC128" s="65" t="d">
        <v>2023-04-19</v>
      </c>
      <c r="AD128" s="65" t="d">
        <v>2023-04-24</v>
      </c>
      <c r="AE128" s="65" t="d">
        <v>2023-11-23</v>
      </c>
      <c r="AF128" s="55">
        <v>210</v>
      </c>
      <c r="AL128" s="81"/>
      <c r="AM128" s="72" t="s">
        <v>527</v>
      </c>
      <c r="AN128" s="82">
        <f t="shared" si="5"/>
        <v>1</v>
      </c>
    </row>
    <row r="129" spans="1:40" ht="15" x14ac:dyDescent="0.25">
      <c r="A129" s="72" t="s">
        <v>375</v>
      </c>
      <c r="B129" s="54">
        <v>2023</v>
      </c>
      <c r="C129" s="83" t="s">
        <v>376</v>
      </c>
      <c r="D129" s="73" t="s">
        <v>377</v>
      </c>
      <c r="E129" s="54" t="s">
        <v>68</v>
      </c>
      <c r="F129" s="54" t="s">
        <v>59</v>
      </c>
      <c r="G129" s="54" t="s">
        <v>60</v>
      </c>
      <c r="H129" s="124" t="s">
        <v>645</v>
      </c>
      <c r="I129" s="74" t="s">
        <v>61</v>
      </c>
      <c r="J129" s="55" t="s">
        <v>62</v>
      </c>
      <c r="K129" s="54">
        <v>57</v>
      </c>
      <c r="L129" s="55" t="str">
        <f>IF(ISERROR(VLOOKUP(K129,Proposito_programa!$C$2:$E$59,2,FALSE))," ",VLOOKUP(K129,Proposito_programa!$C$2:$E$59,2,FALSE))</f>
        <v>Gestión pública local</v>
      </c>
      <c r="M129" s="55" t="str">
        <f>IF(ISERROR(VLOOKUP(K129,Proposito_programa!$C$2:$E$59,3,FALSE))," ",VLOOKUP(K129,Proposito_programa!$C$2:$E$59,3,FALSE))</f>
        <v>Propósito 5: Construir Bogotá - Región con gobierno abierto, transparente y ciudadanía consciente</v>
      </c>
      <c r="N129" s="113" t="s">
        <v>837</v>
      </c>
      <c r="O129" s="54">
        <v>0</v>
      </c>
      <c r="P129" s="54">
        <v>1013596018</v>
      </c>
      <c r="Q129" s="54" t="s">
        <v>786</v>
      </c>
      <c r="R129" s="55" t="s">
        <v>63</v>
      </c>
      <c r="S129" s="75"/>
      <c r="T129" s="76"/>
      <c r="U129" s="77"/>
      <c r="V129" s="57"/>
      <c r="W129" s="105">
        <v>31850000</v>
      </c>
      <c r="X129" s="78"/>
      <c r="Y129" s="55">
        <f t="shared" si="7"/>
        <v>1</v>
      </c>
      <c r="Z129" s="100">
        <v>6183333</v>
      </c>
      <c r="AA129" s="80">
        <f t="shared" si="4"/>
        <v>38033333</v>
      </c>
      <c r="AB129" s="80">
        <f t="shared" si="6"/>
        <v>38033334</v>
      </c>
      <c r="AC129" s="65" t="d">
        <v>2023-04-19</v>
      </c>
      <c r="AD129" s="65" t="d">
        <v>2023-04-20</v>
      </c>
      <c r="AE129" s="65" t="d">
        <v>2023-12-31</v>
      </c>
      <c r="AF129" s="55">
        <v>210</v>
      </c>
      <c r="AG129" s="55">
        <v>1</v>
      </c>
      <c r="AH129" s="55">
        <v>42</v>
      </c>
      <c r="AL129" s="81"/>
      <c r="AM129" s="72" t="s">
        <v>527</v>
      </c>
      <c r="AN129" s="82">
        <f t="shared" si="5"/>
        <v>1.000000026292726</v>
      </c>
    </row>
    <row r="130" spans="1:40" ht="15" x14ac:dyDescent="0.25">
      <c r="A130" s="72" t="s">
        <v>378</v>
      </c>
      <c r="B130" s="54">
        <v>2023</v>
      </c>
      <c r="C130" s="83" t="s">
        <v>379</v>
      </c>
      <c r="D130" s="73" t="s">
        <v>380</v>
      </c>
      <c r="E130" s="54" t="s">
        <v>537</v>
      </c>
      <c r="F130" s="54" t="s">
        <v>474</v>
      </c>
      <c r="G130" s="54" t="s">
        <v>491</v>
      </c>
      <c r="H130" s="124" t="s">
        <v>646</v>
      </c>
      <c r="I130" s="74" t="s">
        <v>469</v>
      </c>
      <c r="J130" s="55" t="s">
        <v>62</v>
      </c>
      <c r="K130" s="54" t="s">
        <v>513</v>
      </c>
      <c r="L130" s="54" t="s">
        <v>513</v>
      </c>
      <c r="M130" s="55" t="str">
        <f>IF(ISERROR(VLOOKUP(K130,Proposito_programa!$C$2:$E$59,3,FALSE))," ",VLOOKUP(K130,Proposito_programa!$C$2:$E$59,3,FALSE))</f>
        <v xml:space="preserve"> </v>
      </c>
      <c r="N130" s="113" t="s">
        <v>855</v>
      </c>
      <c r="O130" s="54">
        <v>0</v>
      </c>
      <c r="P130" s="54">
        <v>860524654</v>
      </c>
      <c r="Q130" s="54" t="s">
        <v>787</v>
      </c>
      <c r="R130" s="55" t="s">
        <v>470</v>
      </c>
      <c r="S130" s="75"/>
      <c r="T130" s="76"/>
      <c r="U130" s="77"/>
      <c r="V130" s="57"/>
      <c r="W130" s="105">
        <v>116031493</v>
      </c>
      <c r="X130" s="78"/>
      <c r="Y130" s="55">
        <f t="shared" si="7"/>
        <v>0</v>
      </c>
      <c r="Z130" s="100"/>
      <c r="AA130" s="80">
        <f t="shared" si="4"/>
        <v>116031493</v>
      </c>
      <c r="AB130" s="80">
        <f t="shared" si="6"/>
        <v>116031493</v>
      </c>
      <c r="AC130" s="65" t="d">
        <v>2023-04-24</v>
      </c>
      <c r="AD130" s="65" t="d">
        <v>2023-05-11</v>
      </c>
      <c r="AE130" s="65" t="d">
        <v>2024-05-10</v>
      </c>
      <c r="AF130" s="55">
        <v>360</v>
      </c>
      <c r="AL130" s="81"/>
      <c r="AM130" s="72" t="s">
        <v>64</v>
      </c>
      <c r="AN130" s="82" t="s">
        <v>1425</v>
      </c>
    </row>
    <row r="131" spans="1:40" ht="15" x14ac:dyDescent="0.25">
      <c r="A131" s="72" t="s">
        <v>381</v>
      </c>
      <c r="B131" s="54">
        <v>2023</v>
      </c>
      <c r="C131" s="83" t="s">
        <v>382</v>
      </c>
      <c r="D131" s="73" t="s">
        <v>383</v>
      </c>
      <c r="E131" s="54" t="s">
        <v>68</v>
      </c>
      <c r="F131" s="54" t="s">
        <v>59</v>
      </c>
      <c r="G131" s="54" t="s">
        <v>60</v>
      </c>
      <c r="H131" s="124" t="s">
        <v>647</v>
      </c>
      <c r="I131" s="74" t="s">
        <v>61</v>
      </c>
      <c r="J131" s="55" t="s">
        <v>62</v>
      </c>
      <c r="K131" s="54">
        <v>57</v>
      </c>
      <c r="L131" s="55" t="str">
        <f>IF(ISERROR(VLOOKUP(K131,Proposito_programa!$C$2:$E$59,2,FALSE))," ",VLOOKUP(K131,Proposito_programa!$C$2:$E$59,2,FALSE))</f>
        <v>Gestión pública local</v>
      </c>
      <c r="M131" s="55" t="str">
        <f>IF(ISERROR(VLOOKUP(K131,Proposito_programa!$C$2:$E$59,3,FALSE))," ",VLOOKUP(K131,Proposito_programa!$C$2:$E$59,3,FALSE))</f>
        <v>Propósito 5: Construir Bogotá - Región con gobierno abierto, transparente y ciudadanía consciente</v>
      </c>
      <c r="N131" s="113" t="s">
        <v>837</v>
      </c>
      <c r="O131" s="54">
        <v>0</v>
      </c>
      <c r="P131" s="54">
        <v>1016013382</v>
      </c>
      <c r="Q131" s="54" t="s">
        <v>788</v>
      </c>
      <c r="R131" s="55" t="s">
        <v>63</v>
      </c>
      <c r="S131" s="75"/>
      <c r="T131" s="76"/>
      <c r="U131" s="77"/>
      <c r="V131" s="57"/>
      <c r="W131" s="105">
        <v>44000000</v>
      </c>
      <c r="X131" s="78"/>
      <c r="Y131" s="55">
        <f t="shared" si="7"/>
        <v>0</v>
      </c>
      <c r="Z131" s="100"/>
      <c r="AA131" s="80">
        <f t="shared" si="4"/>
        <v>44000000</v>
      </c>
      <c r="AB131" s="80">
        <f t="shared" si="6"/>
        <v>44000000</v>
      </c>
      <c r="AC131" s="65" t="d">
        <v>2023-04-28</v>
      </c>
      <c r="AD131" s="65" t="d">
        <v>2023-05-08</v>
      </c>
      <c r="AE131" s="65" t="d">
        <v>2024-01-07</v>
      </c>
      <c r="AF131" s="55">
        <v>240</v>
      </c>
      <c r="AL131" s="81"/>
      <c r="AM131" s="72" t="s">
        <v>527</v>
      </c>
      <c r="AN131" s="82">
        <f t="shared" si="5"/>
        <v>1</v>
      </c>
    </row>
    <row r="132" spans="1:40" ht="15" x14ac:dyDescent="0.25">
      <c r="A132" s="72" t="s">
        <v>384</v>
      </c>
      <c r="B132" s="54">
        <v>2023</v>
      </c>
      <c r="C132" s="83" t="s">
        <v>385</v>
      </c>
      <c r="D132" s="73" t="s">
        <v>386</v>
      </c>
      <c r="E132" s="54" t="s">
        <v>68</v>
      </c>
      <c r="F132" s="54" t="s">
        <v>59</v>
      </c>
      <c r="G132" s="54" t="s">
        <v>60</v>
      </c>
      <c r="H132" s="124" t="s">
        <v>648</v>
      </c>
      <c r="I132" s="74" t="s">
        <v>61</v>
      </c>
      <c r="J132" s="55" t="s">
        <v>62</v>
      </c>
      <c r="K132" s="54">
        <v>57</v>
      </c>
      <c r="L132" s="55" t="str">
        <f>IF(ISERROR(VLOOKUP(K132,Proposito_programa!$C$2:$E$59,2,FALSE))," ",VLOOKUP(K132,Proposito_programa!$C$2:$E$59,2,FALSE))</f>
        <v>Gestión pública local</v>
      </c>
      <c r="M132" s="55" t="str">
        <f>IF(ISERROR(VLOOKUP(K132,Proposito_programa!$C$2:$E$59,3,FALSE))," ",VLOOKUP(K132,Proposito_programa!$C$2:$E$59,3,FALSE))</f>
        <v>Propósito 5: Construir Bogotá - Región con gobierno abierto, transparente y ciudadanía consciente</v>
      </c>
      <c r="N132" s="113" t="s">
        <v>837</v>
      </c>
      <c r="O132" s="54">
        <v>0</v>
      </c>
      <c r="P132" s="54">
        <v>1010220159</v>
      </c>
      <c r="Q132" s="54" t="s">
        <v>789</v>
      </c>
      <c r="R132" s="55" t="s">
        <v>63</v>
      </c>
      <c r="S132" s="75"/>
      <c r="T132" s="76"/>
      <c r="U132" s="77"/>
      <c r="V132" s="57"/>
      <c r="W132" s="105">
        <v>35000000</v>
      </c>
      <c r="X132" s="78"/>
      <c r="Y132" s="55">
        <f t="shared" si="7"/>
        <v>0</v>
      </c>
      <c r="Z132" s="100"/>
      <c r="AA132" s="80">
        <f t="shared" si="4"/>
        <v>35000000</v>
      </c>
      <c r="AB132" s="80">
        <f t="shared" si="6"/>
        <v>35000000</v>
      </c>
      <c r="AC132" s="65" t="d">
        <v>2023-04-24</v>
      </c>
      <c r="AD132" s="65" t="d">
        <v>2023-05-15</v>
      </c>
      <c r="AE132" s="65" t="d">
        <v>2023-12-14</v>
      </c>
      <c r="AF132" s="55">
        <v>210</v>
      </c>
      <c r="AL132" s="81"/>
      <c r="AM132" s="72" t="s">
        <v>527</v>
      </c>
      <c r="AN132" s="82">
        <f t="shared" si="5"/>
        <v>1</v>
      </c>
    </row>
    <row r="133" spans="1:40" ht="15" x14ac:dyDescent="0.25">
      <c r="A133" s="72" t="s">
        <v>387</v>
      </c>
      <c r="B133" s="54">
        <v>2023</v>
      </c>
      <c r="C133" s="89" t="s">
        <v>388</v>
      </c>
      <c r="D133" s="73" t="s">
        <v>548</v>
      </c>
      <c r="E133" s="54" t="s">
        <v>543</v>
      </c>
      <c r="F133" s="54" t="s">
        <v>59</v>
      </c>
      <c r="G133" s="54" t="s">
        <v>495</v>
      </c>
      <c r="H133" s="126" t="s">
        <v>649</v>
      </c>
      <c r="I133" s="74" t="s">
        <v>61</v>
      </c>
      <c r="J133" s="55" t="s">
        <v>62</v>
      </c>
      <c r="K133" s="54">
        <v>57</v>
      </c>
      <c r="L133" s="55" t="str">
        <f>IF(ISERROR(VLOOKUP(K133,Proposito_programa!$C$2:$E$59,2,FALSE))," ",VLOOKUP(K133,Proposito_programa!$C$2:$E$59,2,FALSE))</f>
        <v>Gestión pública local</v>
      </c>
      <c r="M133" s="55" t="str">
        <f>IF(ISERROR(VLOOKUP(K133,Proposito_programa!$C$2:$E$59,3,FALSE))," ",VLOOKUP(K133,Proposito_programa!$C$2:$E$59,3,FALSE))</f>
        <v>Propósito 5: Construir Bogotá - Región con gobierno abierto, transparente y ciudadanía consciente</v>
      </c>
      <c r="N133" s="113" t="s">
        <v>856</v>
      </c>
      <c r="O133" s="54">
        <v>0</v>
      </c>
      <c r="P133" s="54">
        <v>899999061</v>
      </c>
      <c r="Q133" s="54" t="s">
        <v>790</v>
      </c>
      <c r="R133" s="55" t="s">
        <v>470</v>
      </c>
      <c r="S133" s="75"/>
      <c r="T133" s="76"/>
      <c r="U133" s="77"/>
      <c r="V133" s="57"/>
      <c r="W133" s="105">
        <v>362000000</v>
      </c>
      <c r="X133" s="78"/>
      <c r="Y133" s="55">
        <f t="shared" si="7"/>
        <v>0</v>
      </c>
      <c r="Z133" s="100"/>
      <c r="AA133" s="80">
        <f t="shared" si="4"/>
        <v>362000000</v>
      </c>
      <c r="AB133" s="80">
        <f t="shared" si="6"/>
        <v>362000000</v>
      </c>
      <c r="AC133" s="65" t="d">
        <v>2023-04-24</v>
      </c>
      <c r="AD133" s="65" t="d">
        <v>2023-04-26</v>
      </c>
      <c r="AE133" s="65" t="d">
        <v>2024-07-31</v>
      </c>
      <c r="AF133" s="55">
        <v>300</v>
      </c>
      <c r="AL133" s="81"/>
      <c r="AM133" s="72" t="s">
        <v>64</v>
      </c>
      <c r="AN133" s="82" t="s">
        <v>1425</v>
      </c>
    </row>
    <row r="134" spans="1:40" ht="15" x14ac:dyDescent="0.25">
      <c r="A134" s="90" t="s">
        <v>389</v>
      </c>
      <c r="B134" s="54">
        <v>2023</v>
      </c>
      <c r="C134" s="89" t="s">
        <v>390</v>
      </c>
      <c r="D134" s="142" t="s">
        <v>391</v>
      </c>
      <c r="E134" s="54" t="s">
        <v>543</v>
      </c>
      <c r="F134" s="54" t="s">
        <v>59</v>
      </c>
      <c r="G134" s="54" t="s">
        <v>495</v>
      </c>
      <c r="H134" s="126" t="s">
        <v>650</v>
      </c>
      <c r="I134" s="74" t="s">
        <v>469</v>
      </c>
      <c r="J134" s="55" t="s">
        <v>62</v>
      </c>
      <c r="K134" s="54" t="s">
        <v>513</v>
      </c>
      <c r="L134" s="54" t="s">
        <v>513</v>
      </c>
      <c r="M134" s="55" t="str">
        <f>IF(ISERROR(VLOOKUP(K134,Proposito_programa!$C$2:$E$59,3,FALSE))," ",VLOOKUP(K134,Proposito_programa!$C$2:$E$59,3,FALSE))</f>
        <v xml:space="preserve"> </v>
      </c>
      <c r="N134" s="113" t="s">
        <v>857</v>
      </c>
      <c r="O134" s="54">
        <v>0</v>
      </c>
      <c r="P134" s="54">
        <v>800084523</v>
      </c>
      <c r="Q134" s="54" t="s">
        <v>791</v>
      </c>
      <c r="R134" s="55" t="s">
        <v>470</v>
      </c>
      <c r="S134" s="75"/>
      <c r="T134" s="76"/>
      <c r="U134" s="77"/>
      <c r="V134" s="57"/>
      <c r="W134" s="105">
        <v>315452661</v>
      </c>
      <c r="X134" s="78"/>
      <c r="Y134" s="55">
        <f t="shared" si="7"/>
        <v>1</v>
      </c>
      <c r="Z134" s="100">
        <f>160618+7500000</f>
        <v>7660618</v>
      </c>
      <c r="AA134" s="80">
        <f t="shared" si="4"/>
        <v>323113279</v>
      </c>
      <c r="AB134" s="80">
        <f t="shared" si="6"/>
        <v>323113280</v>
      </c>
      <c r="AC134" s="65" t="d">
        <v>2023-05-10</v>
      </c>
      <c r="AD134" s="65" t="d">
        <v>2023-05-18</v>
      </c>
      <c r="AE134" s="65" t="d">
        <v>2024-06-28</v>
      </c>
      <c r="AF134" s="55">
        <v>199</v>
      </c>
      <c r="AG134" s="55">
        <v>1</v>
      </c>
      <c r="AL134" s="81"/>
      <c r="AM134" s="72" t="s">
        <v>64</v>
      </c>
      <c r="AN134" s="82" t="s">
        <v>1425</v>
      </c>
    </row>
    <row r="135" spans="1:40" ht="15" x14ac:dyDescent="0.25">
      <c r="A135" s="72" t="s">
        <v>392</v>
      </c>
      <c r="B135" s="54">
        <v>2023</v>
      </c>
      <c r="C135" s="83" t="s">
        <v>393</v>
      </c>
      <c r="D135" s="73" t="s">
        <v>394</v>
      </c>
      <c r="E135" s="54" t="s">
        <v>536</v>
      </c>
      <c r="F135" s="54" t="s">
        <v>59</v>
      </c>
      <c r="G135" s="54" t="s">
        <v>505</v>
      </c>
      <c r="H135" s="124" t="s">
        <v>651</v>
      </c>
      <c r="I135" s="74" t="s">
        <v>469</v>
      </c>
      <c r="J135" s="55" t="s">
        <v>62</v>
      </c>
      <c r="K135" s="54" t="s">
        <v>513</v>
      </c>
      <c r="L135" s="54" t="s">
        <v>513</v>
      </c>
      <c r="M135" s="55" t="str">
        <f>IF(ISERROR(VLOOKUP(K135,Proposito_programa!$C$2:$E$59,3,FALSE))," ",VLOOKUP(K135,Proposito_programa!$C$2:$E$59,3,FALSE))</f>
        <v xml:space="preserve"> </v>
      </c>
      <c r="N135" s="113" t="s">
        <v>858</v>
      </c>
      <c r="O135" s="54">
        <v>0</v>
      </c>
      <c r="P135" s="54" t="s">
        <v>793</v>
      </c>
      <c r="Q135" s="54" t="s">
        <v>792</v>
      </c>
      <c r="R135" s="55" t="s">
        <v>470</v>
      </c>
      <c r="S135" s="75"/>
      <c r="T135" s="76"/>
      <c r="U135" s="77"/>
      <c r="V135" s="57"/>
      <c r="W135" s="105">
        <v>399512250</v>
      </c>
      <c r="X135" s="78"/>
      <c r="Y135" s="55">
        <f t="shared" si="7"/>
        <v>1</v>
      </c>
      <c r="Z135" s="100">
        <v>223396013</v>
      </c>
      <c r="AA135" s="80">
        <f t="shared" si="4"/>
        <v>622908263</v>
      </c>
      <c r="AB135" s="80">
        <f t="shared" si="6"/>
        <v>622908264</v>
      </c>
      <c r="AC135" s="65" t="d">
        <v>2023-05-11</v>
      </c>
      <c r="AD135" s="65" t="d">
        <v>2023-05-12</v>
      </c>
      <c r="AE135" s="65" t="d">
        <v>2024-07-17</v>
      </c>
      <c r="AF135" s="55">
        <v>300</v>
      </c>
      <c r="AG135" s="55">
        <v>1</v>
      </c>
      <c r="AH135" s="55">
        <v>126</v>
      </c>
      <c r="AL135" s="81"/>
      <c r="AM135" s="72" t="s">
        <v>64</v>
      </c>
      <c r="AN135" s="82" t="s">
        <v>1425</v>
      </c>
    </row>
    <row r="136" spans="1:40" ht="15" x14ac:dyDescent="0.25">
      <c r="A136" s="72" t="s">
        <v>395</v>
      </c>
      <c r="B136" s="54">
        <v>2023</v>
      </c>
      <c r="C136" s="83" t="s">
        <v>396</v>
      </c>
      <c r="D136" s="73" t="s">
        <v>397</v>
      </c>
      <c r="E136" s="54" t="s">
        <v>536</v>
      </c>
      <c r="F136" s="54" t="s">
        <v>59</v>
      </c>
      <c r="G136" s="54" t="s">
        <v>505</v>
      </c>
      <c r="H136" s="124" t="s">
        <v>652</v>
      </c>
      <c r="I136" s="74" t="s">
        <v>469</v>
      </c>
      <c r="J136" s="55" t="s">
        <v>62</v>
      </c>
      <c r="K136" s="54" t="s">
        <v>513</v>
      </c>
      <c r="L136" s="54" t="s">
        <v>513</v>
      </c>
      <c r="M136" s="55" t="str">
        <f>IF(ISERROR(VLOOKUP(K136,Proposito_programa!$C$2:$E$59,3,FALSE))," ",VLOOKUP(K136,Proposito_programa!$C$2:$E$59,3,FALSE))</f>
        <v xml:space="preserve"> </v>
      </c>
      <c r="N136" s="115" t="s">
        <v>858</v>
      </c>
      <c r="O136" s="54">
        <v>0</v>
      </c>
      <c r="P136" s="54">
        <v>21527954</v>
      </c>
      <c r="Q136" s="54" t="s">
        <v>794</v>
      </c>
      <c r="R136" s="55" t="s">
        <v>63</v>
      </c>
      <c r="S136" s="75"/>
      <c r="T136" s="76"/>
      <c r="U136" s="77"/>
      <c r="V136" s="57"/>
      <c r="W136" s="105">
        <v>87210000</v>
      </c>
      <c r="X136" s="78"/>
      <c r="Y136" s="55">
        <f t="shared" si="7"/>
        <v>0</v>
      </c>
      <c r="Z136" s="101"/>
      <c r="AA136" s="80">
        <f t="shared" si="4"/>
        <v>87210000</v>
      </c>
      <c r="AB136" s="80">
        <f t="shared" si="6"/>
        <v>87210000</v>
      </c>
      <c r="AC136" s="65" t="d">
        <v>2023-05-11</v>
      </c>
      <c r="AD136" s="65" t="d">
        <v>2023-05-18</v>
      </c>
      <c r="AE136" s="65" t="d">
        <v>2024-03-17</v>
      </c>
      <c r="AF136" s="55">
        <v>300</v>
      </c>
      <c r="AL136" s="81"/>
      <c r="AM136" s="72" t="s">
        <v>527</v>
      </c>
      <c r="AN136" s="82">
        <f t="shared" si="5"/>
        <v>1</v>
      </c>
    </row>
    <row r="137" spans="1:40" ht="15" customHeight="1" x14ac:dyDescent="0.25">
      <c r="A137" s="89" t="s">
        <v>865</v>
      </c>
      <c r="B137" s="89"/>
      <c r="C137" s="89" t="s">
        <v>865</v>
      </c>
      <c r="D137" s="112" t="s">
        <v>1079</v>
      </c>
      <c r="E137" s="54" t="s">
        <v>478</v>
      </c>
      <c r="F137" s="54" t="s">
        <v>478</v>
      </c>
      <c r="G137" s="55" t="s">
        <v>489</v>
      </c>
      <c r="H137" s="127" t="s">
        <v>1176</v>
      </c>
      <c r="I137" s="55" t="s">
        <v>61</v>
      </c>
      <c r="J137" s="55" t="s">
        <v>62</v>
      </c>
      <c r="K137" s="55">
        <v>57</v>
      </c>
      <c r="L137" s="55" t="s">
        <v>465</v>
      </c>
      <c r="N137" s="115" t="s">
        <v>1389</v>
      </c>
      <c r="O137" s="70">
        <v>0</v>
      </c>
      <c r="P137" s="54">
        <v>800059348</v>
      </c>
      <c r="Q137" s="136" t="s">
        <v>1422</v>
      </c>
      <c r="R137" s="55" t="s">
        <v>1174</v>
      </c>
      <c r="W137" s="137">
        <v>4340612</v>
      </c>
      <c r="Y137" s="55">
        <f t="shared" si="7"/>
        <v>0</v>
      </c>
      <c r="AA137" s="92">
        <f>W137</f>
        <v>4340612</v>
      </c>
      <c r="AB137" s="92">
        <f t="shared" si="6"/>
        <v>4340612</v>
      </c>
      <c r="AC137" s="138" t="d">
        <v>2023-05-14</v>
      </c>
      <c r="AD137" s="138" t="d">
        <v>2023-05-15</v>
      </c>
      <c r="AE137" s="139" t="d">
        <v>2024-05-15</v>
      </c>
      <c r="AF137" s="55">
        <v>360</v>
      </c>
      <c r="AM137" s="72" t="s">
        <v>64</v>
      </c>
      <c r="AN137" s="82" t="s">
        <v>1425</v>
      </c>
    </row>
    <row r="138" spans="1:40" ht="15" customHeight="1" x14ac:dyDescent="0.25">
      <c r="A138" s="89" t="s">
        <v>866</v>
      </c>
      <c r="B138" s="89"/>
      <c r="C138" s="89" t="s">
        <v>990</v>
      </c>
      <c r="D138" s="112" t="s">
        <v>1080</v>
      </c>
      <c r="E138" s="54" t="s">
        <v>536</v>
      </c>
      <c r="F138" s="54" t="s">
        <v>59</v>
      </c>
      <c r="G138" s="55" t="s">
        <v>60</v>
      </c>
      <c r="H138" s="128" t="s">
        <v>1175</v>
      </c>
      <c r="I138" s="55" t="s">
        <v>61</v>
      </c>
      <c r="J138" s="55" t="s">
        <v>62</v>
      </c>
      <c r="K138" s="55">
        <v>57</v>
      </c>
      <c r="L138" s="55" t="s">
        <v>465</v>
      </c>
      <c r="M138" s="55" t="s">
        <v>459</v>
      </c>
      <c r="N138" s="115" t="s">
        <v>1390</v>
      </c>
      <c r="O138" s="70">
        <v>0</v>
      </c>
      <c r="P138" s="71">
        <v>53070527</v>
      </c>
      <c r="Q138" s="54" t="s">
        <v>1172</v>
      </c>
      <c r="R138" s="55" t="s">
        <v>1173</v>
      </c>
      <c r="W138" s="105">
        <v>30000000</v>
      </c>
      <c r="Y138" s="55">
        <f t="shared" si="7"/>
        <v>1</v>
      </c>
      <c r="Z138" s="100">
        <v>7666667</v>
      </c>
      <c r="AA138" s="79">
        <f>Z138+W138</f>
        <v>37666667</v>
      </c>
      <c r="AB138" s="79">
        <f>AA138+X138</f>
        <v>37666667</v>
      </c>
      <c r="AC138" s="65" t="d">
        <v>2023-05-12</v>
      </c>
      <c r="AD138" s="65" t="d">
        <v>2023-05-15</v>
      </c>
      <c r="AE138" s="65" t="d">
        <v>2024-02-15</v>
      </c>
      <c r="AF138" s="55">
        <v>226</v>
      </c>
      <c r="AG138" s="55">
        <v>1</v>
      </c>
      <c r="AH138" s="55">
        <v>46</v>
      </c>
      <c r="AM138" s="72" t="s">
        <v>527</v>
      </c>
      <c r="AN138" s="82">
        <f t="shared" si="5"/>
        <v>1</v>
      </c>
    </row>
    <row r="139" spans="1:40" ht="15" customHeight="1" x14ac:dyDescent="0.25">
      <c r="A139" s="89" t="s">
        <v>867</v>
      </c>
      <c r="B139" s="89"/>
      <c r="C139" s="89" t="s">
        <v>991</v>
      </c>
      <c r="D139" s="112" t="s">
        <v>1081</v>
      </c>
      <c r="E139" s="54" t="s">
        <v>536</v>
      </c>
      <c r="F139" s="54" t="s">
        <v>59</v>
      </c>
      <c r="G139" s="55" t="s">
        <v>60</v>
      </c>
      <c r="H139" s="55" t="s">
        <v>1178</v>
      </c>
      <c r="I139" s="55" t="s">
        <v>61</v>
      </c>
      <c r="J139" s="55" t="s">
        <v>62</v>
      </c>
      <c r="K139" s="55">
        <v>57</v>
      </c>
      <c r="L139" s="55" t="s">
        <v>465</v>
      </c>
      <c r="M139" s="55" t="s">
        <v>459</v>
      </c>
      <c r="N139" s="115" t="s">
        <v>837</v>
      </c>
      <c r="O139" s="70">
        <v>0</v>
      </c>
      <c r="P139" s="95">
        <v>53070527</v>
      </c>
      <c r="Q139" s="55" t="s">
        <v>1179</v>
      </c>
      <c r="R139" s="55" t="s">
        <v>1180</v>
      </c>
      <c r="W139" s="107">
        <v>15000000</v>
      </c>
      <c r="Y139" s="55">
        <f t="shared" si="7"/>
        <v>0</v>
      </c>
      <c r="AA139" s="107">
        <v>15000000</v>
      </c>
      <c r="AB139" s="107">
        <v>15000000</v>
      </c>
      <c r="AC139" s="65" t="d">
        <v>2023-05-18</v>
      </c>
      <c r="AD139" s="65" t="d">
        <v>2023-06-01</v>
      </c>
      <c r="AE139" s="65" t="d">
        <v>2023-11-30</v>
      </c>
      <c r="AF139" s="55">
        <v>192</v>
      </c>
      <c r="AM139" s="72" t="s">
        <v>527</v>
      </c>
      <c r="AN139" s="82">
        <f t="shared" si="5"/>
        <v>1</v>
      </c>
    </row>
    <row r="140" spans="1:40" ht="15" customHeight="1" x14ac:dyDescent="0.25">
      <c r="A140" s="89" t="s">
        <v>868</v>
      </c>
      <c r="B140" s="89"/>
      <c r="C140" s="89" t="s">
        <v>991</v>
      </c>
      <c r="D140" s="112" t="s">
        <v>1081</v>
      </c>
      <c r="E140" s="54" t="s">
        <v>536</v>
      </c>
      <c r="F140" s="54" t="s">
        <v>59</v>
      </c>
      <c r="G140" s="55" t="s">
        <v>60</v>
      </c>
      <c r="H140" s="124" t="s">
        <v>1298</v>
      </c>
      <c r="I140" s="55" t="s">
        <v>61</v>
      </c>
      <c r="J140" s="55" t="s">
        <v>62</v>
      </c>
      <c r="K140" s="55">
        <v>57</v>
      </c>
      <c r="L140" s="55" t="s">
        <v>465</v>
      </c>
      <c r="M140" s="55" t="s">
        <v>459</v>
      </c>
      <c r="N140" s="115" t="s">
        <v>837</v>
      </c>
      <c r="O140" s="70">
        <v>0</v>
      </c>
      <c r="P140" s="97">
        <v>52517659</v>
      </c>
      <c r="Q140" s="88" t="s">
        <v>1181</v>
      </c>
      <c r="R140" s="55" t="s">
        <v>1180</v>
      </c>
      <c r="W140" s="107">
        <v>15000000</v>
      </c>
      <c r="Y140" s="55">
        <f t="shared" si="7"/>
        <v>0</v>
      </c>
      <c r="AA140" s="107">
        <v>15000000</v>
      </c>
      <c r="AB140" s="107">
        <v>15000000</v>
      </c>
      <c r="AC140" s="65" t="d">
        <v>2023-05-19</v>
      </c>
      <c r="AD140" s="65" t="d">
        <v>2023-05-19</v>
      </c>
      <c r="AE140" s="65" t="d">
        <v>2023-11-18</v>
      </c>
      <c r="AF140" s="55">
        <v>180</v>
      </c>
      <c r="AM140" s="72" t="s">
        <v>527</v>
      </c>
      <c r="AN140" s="82">
        <f t="shared" si="5"/>
        <v>1</v>
      </c>
    </row>
    <row r="141" spans="1:40" ht="15" customHeight="1" x14ac:dyDescent="0.25">
      <c r="A141" s="89" t="s">
        <v>869</v>
      </c>
      <c r="B141" s="89"/>
      <c r="C141" s="89" t="s">
        <v>992</v>
      </c>
      <c r="D141" s="112" t="s">
        <v>1082</v>
      </c>
      <c r="E141" s="54" t="s">
        <v>58</v>
      </c>
      <c r="F141" s="54" t="s">
        <v>59</v>
      </c>
      <c r="G141" s="55" t="s">
        <v>60</v>
      </c>
      <c r="H141" s="124" t="s">
        <v>1299</v>
      </c>
      <c r="I141" s="55" t="s">
        <v>61</v>
      </c>
      <c r="J141" s="55" t="s">
        <v>62</v>
      </c>
      <c r="K141" s="55">
        <v>57</v>
      </c>
      <c r="L141" s="55" t="s">
        <v>465</v>
      </c>
      <c r="M141" s="55" t="s">
        <v>459</v>
      </c>
      <c r="N141" s="115" t="s">
        <v>837</v>
      </c>
      <c r="O141" s="70">
        <v>16</v>
      </c>
      <c r="P141" s="97">
        <v>900810120</v>
      </c>
      <c r="Q141" s="88" t="s">
        <v>1182</v>
      </c>
      <c r="R141" s="55" t="s">
        <v>470</v>
      </c>
      <c r="W141" s="107">
        <v>30000000</v>
      </c>
      <c r="Y141" s="55">
        <f t="shared" si="7"/>
        <v>0</v>
      </c>
      <c r="Z141" s="102">
        <v>2900000</v>
      </c>
      <c r="AA141" s="92">
        <f>W141+Z141</f>
        <v>32900000</v>
      </c>
      <c r="AB141" s="92">
        <f>AA141</f>
        <v>32900000</v>
      </c>
      <c r="AC141" s="65" t="d">
        <v>2023-05-30</v>
      </c>
      <c r="AD141" s="65" t="d">
        <v>2023-06-01</v>
      </c>
      <c r="AE141" s="65" t="d">
        <v>2023-11-30</v>
      </c>
      <c r="AF141" s="55">
        <v>180</v>
      </c>
      <c r="AM141" s="72" t="s">
        <v>527</v>
      </c>
      <c r="AN141" s="82">
        <f t="shared" si="5"/>
        <v>1</v>
      </c>
    </row>
    <row r="142" spans="1:40" ht="15" customHeight="1" x14ac:dyDescent="0.25">
      <c r="A142" s="89" t="s">
        <v>870</v>
      </c>
      <c r="B142" s="89"/>
      <c r="C142" s="89" t="s">
        <v>993</v>
      </c>
      <c r="D142" s="112" t="s">
        <v>1083</v>
      </c>
      <c r="E142" s="54" t="s">
        <v>68</v>
      </c>
      <c r="F142" s="54" t="s">
        <v>59</v>
      </c>
      <c r="G142" s="55" t="s">
        <v>60</v>
      </c>
      <c r="H142" s="124" t="s">
        <v>1300</v>
      </c>
      <c r="I142" s="55" t="s">
        <v>61</v>
      </c>
      <c r="J142" s="55" t="s">
        <v>62</v>
      </c>
      <c r="K142" s="55">
        <v>57</v>
      </c>
      <c r="L142" s="55" t="s">
        <v>465</v>
      </c>
      <c r="M142" s="55" t="s">
        <v>459</v>
      </c>
      <c r="N142" s="115" t="s">
        <v>837</v>
      </c>
      <c r="O142" s="70">
        <v>0</v>
      </c>
      <c r="P142" s="97">
        <v>1033703689</v>
      </c>
      <c r="Q142" s="88" t="s">
        <v>1183</v>
      </c>
      <c r="R142" s="55" t="s">
        <v>1180</v>
      </c>
      <c r="W142" s="107">
        <v>27300000</v>
      </c>
      <c r="Y142" s="55">
        <f t="shared" ref="Y142:Y205" si="8">AG142</f>
        <v>0</v>
      </c>
      <c r="AA142" s="92">
        <f t="shared" ref="AA142:AA150" si="9">W142+Z142</f>
        <v>27300000</v>
      </c>
      <c r="AB142" s="92">
        <f t="shared" ref="AB142:AB150" si="10">AA142</f>
        <v>27300000</v>
      </c>
      <c r="AC142" s="65" t="d">
        <v>2023-05-24</v>
      </c>
      <c r="AD142" s="65" t="d">
        <v>2023-05-29</v>
      </c>
      <c r="AE142" s="65" t="d">
        <v>2023-11-28</v>
      </c>
      <c r="AF142" s="55">
        <v>180</v>
      </c>
      <c r="AM142" s="72" t="s">
        <v>527</v>
      </c>
      <c r="AN142" s="82">
        <f t="shared" si="5"/>
        <v>1</v>
      </c>
    </row>
    <row r="143" spans="1:40" ht="15" customHeight="1" x14ac:dyDescent="0.25">
      <c r="A143" s="89" t="s">
        <v>871</v>
      </c>
      <c r="B143" s="89"/>
      <c r="C143" s="89" t="s">
        <v>994</v>
      </c>
      <c r="D143" s="112" t="s">
        <v>1084</v>
      </c>
      <c r="E143" s="54" t="s">
        <v>68</v>
      </c>
      <c r="F143" s="54" t="s">
        <v>59</v>
      </c>
      <c r="G143" s="55" t="s">
        <v>60</v>
      </c>
      <c r="H143" s="124" t="s">
        <v>1301</v>
      </c>
      <c r="I143" s="55" t="s">
        <v>61</v>
      </c>
      <c r="J143" s="55" t="s">
        <v>62</v>
      </c>
      <c r="K143" s="55">
        <v>57</v>
      </c>
      <c r="L143" s="55" t="s">
        <v>465</v>
      </c>
      <c r="M143" s="55" t="s">
        <v>459</v>
      </c>
      <c r="N143" s="115" t="s">
        <v>837</v>
      </c>
      <c r="O143" s="70">
        <v>0</v>
      </c>
      <c r="P143" s="97">
        <v>1075233099</v>
      </c>
      <c r="Q143" s="88" t="s">
        <v>1184</v>
      </c>
      <c r="R143" s="55" t="s">
        <v>1180</v>
      </c>
      <c r="W143" s="107">
        <v>18600000</v>
      </c>
      <c r="Y143" s="55">
        <f t="shared" si="8"/>
        <v>1</v>
      </c>
      <c r="Z143" s="102">
        <v>5373333</v>
      </c>
      <c r="AA143" s="92">
        <f t="shared" si="9"/>
        <v>23973333</v>
      </c>
      <c r="AB143" s="92">
        <f t="shared" si="10"/>
        <v>23973333</v>
      </c>
      <c r="AC143" s="65" t="d">
        <v>2023-05-24</v>
      </c>
      <c r="AD143" s="65" t="d">
        <v>2023-05-29</v>
      </c>
      <c r="AE143" s="65" t="d">
        <v>2024-01-20</v>
      </c>
      <c r="AF143" s="55">
        <f>180</f>
        <v>180</v>
      </c>
      <c r="AG143" s="55">
        <v>1</v>
      </c>
      <c r="AH143" s="55">
        <v>53</v>
      </c>
      <c r="AM143" s="72" t="s">
        <v>527</v>
      </c>
      <c r="AN143" s="82">
        <f t="shared" si="5"/>
        <v>1</v>
      </c>
    </row>
    <row r="144" spans="1:40" ht="15" customHeight="1" x14ac:dyDescent="0.25">
      <c r="A144" s="89" t="s">
        <v>872</v>
      </c>
      <c r="B144" s="89"/>
      <c r="C144" s="89" t="s">
        <v>995</v>
      </c>
      <c r="D144" s="112" t="s">
        <v>1085</v>
      </c>
      <c r="E144" s="54" t="s">
        <v>68</v>
      </c>
      <c r="F144" s="54" t="s">
        <v>59</v>
      </c>
      <c r="G144" s="55" t="s">
        <v>60</v>
      </c>
      <c r="H144" s="124" t="s">
        <v>1302</v>
      </c>
      <c r="I144" s="55" t="s">
        <v>61</v>
      </c>
      <c r="J144" s="55" t="s">
        <v>62</v>
      </c>
      <c r="K144" s="55">
        <v>57</v>
      </c>
      <c r="L144" s="55" t="s">
        <v>465</v>
      </c>
      <c r="M144" s="55" t="s">
        <v>459</v>
      </c>
      <c r="N144" s="115" t="s">
        <v>841</v>
      </c>
      <c r="O144" s="70">
        <v>0</v>
      </c>
      <c r="P144" s="97">
        <v>30729131</v>
      </c>
      <c r="Q144" s="88" t="s">
        <v>1185</v>
      </c>
      <c r="R144" s="55" t="s">
        <v>1180</v>
      </c>
      <c r="W144" s="107">
        <v>27300000</v>
      </c>
      <c r="Y144" s="55">
        <f t="shared" si="8"/>
        <v>1</v>
      </c>
      <c r="Z144" s="102">
        <v>6825000</v>
      </c>
      <c r="AA144" s="92">
        <f t="shared" si="9"/>
        <v>34125000</v>
      </c>
      <c r="AB144" s="92">
        <f t="shared" si="10"/>
        <v>34125000</v>
      </c>
      <c r="AC144" s="65" t="d">
        <v>2023-06-01</v>
      </c>
      <c r="AD144" s="65" t="d">
        <v>2023-06-06</v>
      </c>
      <c r="AE144" s="65" t="d">
        <v>2024-01-20</v>
      </c>
      <c r="AF144" s="55">
        <v>225</v>
      </c>
      <c r="AG144" s="55">
        <v>1</v>
      </c>
      <c r="AH144" s="55">
        <v>46</v>
      </c>
      <c r="AM144" s="72" t="s">
        <v>527</v>
      </c>
      <c r="AN144" s="82">
        <f t="shared" ref="AN144:AN150" si="11">IF(ISERROR(AB144/AA144),"-",(AB144/AA144))</f>
        <v>1</v>
      </c>
    </row>
    <row r="145" spans="1:98" ht="15" customHeight="1" x14ac:dyDescent="0.25">
      <c r="A145" s="89" t="s">
        <v>873</v>
      </c>
      <c r="B145" s="89"/>
      <c r="C145" s="89" t="s">
        <v>996</v>
      </c>
      <c r="D145" s="112" t="s">
        <v>1086</v>
      </c>
      <c r="E145" s="54" t="s">
        <v>68</v>
      </c>
      <c r="F145" s="54" t="s">
        <v>59</v>
      </c>
      <c r="G145" s="55" t="s">
        <v>60</v>
      </c>
      <c r="H145" s="124" t="s">
        <v>1303</v>
      </c>
      <c r="I145" s="55" t="s">
        <v>61</v>
      </c>
      <c r="J145" s="55" t="s">
        <v>62</v>
      </c>
      <c r="K145" s="55">
        <v>57</v>
      </c>
      <c r="L145" s="55" t="s">
        <v>465</v>
      </c>
      <c r="M145" s="55" t="s">
        <v>459</v>
      </c>
      <c r="N145" s="115" t="s">
        <v>1391</v>
      </c>
      <c r="O145" s="70">
        <v>0</v>
      </c>
      <c r="P145" s="97" t="s">
        <v>1289</v>
      </c>
      <c r="Q145" s="88" t="s">
        <v>1186</v>
      </c>
      <c r="R145" s="55" t="s">
        <v>1180</v>
      </c>
      <c r="W145" s="107">
        <v>27300000</v>
      </c>
      <c r="Y145" s="55">
        <f t="shared" si="8"/>
        <v>0</v>
      </c>
      <c r="AA145" s="92">
        <f t="shared" si="9"/>
        <v>27300000</v>
      </c>
      <c r="AB145" s="92">
        <f t="shared" si="10"/>
        <v>27300000</v>
      </c>
      <c r="AC145" s="65" t="d">
        <v>2023-05-31</v>
      </c>
      <c r="AD145" s="65" t="d">
        <v>2023-06-07</v>
      </c>
      <c r="AE145" s="65" t="s">
        <v>1380</v>
      </c>
      <c r="AF145" s="55">
        <v>180</v>
      </c>
      <c r="AM145" s="55" t="s">
        <v>1381</v>
      </c>
      <c r="AN145" s="82">
        <v>0</v>
      </c>
    </row>
    <row r="146" spans="1:98" ht="15" customHeight="1" x14ac:dyDescent="0.25">
      <c r="A146" s="89" t="s">
        <v>874</v>
      </c>
      <c r="B146" s="89"/>
      <c r="C146" s="89" t="s">
        <v>997</v>
      </c>
      <c r="D146" s="112" t="s">
        <v>1087</v>
      </c>
      <c r="E146" s="54" t="s">
        <v>543</v>
      </c>
      <c r="F146" s="54" t="s">
        <v>59</v>
      </c>
      <c r="G146" s="55" t="s">
        <v>60</v>
      </c>
      <c r="H146" s="124" t="s">
        <v>1304</v>
      </c>
      <c r="I146" s="55" t="s">
        <v>61</v>
      </c>
      <c r="J146" s="55" t="s">
        <v>62</v>
      </c>
      <c r="K146" s="55">
        <v>57</v>
      </c>
      <c r="L146" s="55" t="s">
        <v>465</v>
      </c>
      <c r="M146" s="55" t="s">
        <v>459</v>
      </c>
      <c r="N146" s="116" t="s">
        <v>1392</v>
      </c>
      <c r="O146" s="70">
        <v>0</v>
      </c>
      <c r="P146" s="97">
        <v>901508361</v>
      </c>
      <c r="Q146" s="88" t="s">
        <v>1187</v>
      </c>
      <c r="R146" s="55" t="s">
        <v>470</v>
      </c>
      <c r="W146" s="107">
        <v>1400000000</v>
      </c>
      <c r="Y146" s="55">
        <f t="shared" si="8"/>
        <v>0</v>
      </c>
      <c r="AA146" s="92">
        <f t="shared" si="9"/>
        <v>1400000000</v>
      </c>
      <c r="AB146" s="92">
        <f t="shared" si="10"/>
        <v>1400000000</v>
      </c>
      <c r="AC146" s="65" t="d">
        <v>2023-06-01</v>
      </c>
      <c r="AD146" s="65" t="d">
        <v>2023-06-02</v>
      </c>
      <c r="AE146" s="65" t="d">
        <v>2030-12-31</v>
      </c>
      <c r="AF146" s="70">
        <v>2730</v>
      </c>
      <c r="AM146" s="72" t="s">
        <v>64</v>
      </c>
      <c r="AN146" s="82" t="s">
        <v>1425</v>
      </c>
    </row>
    <row r="147" spans="1:98" ht="15" customHeight="1" x14ac:dyDescent="0.25">
      <c r="A147" s="89" t="s">
        <v>875</v>
      </c>
      <c r="B147" s="89"/>
      <c r="C147" s="89" t="s">
        <v>875</v>
      </c>
      <c r="D147" s="112" t="s">
        <v>1088</v>
      </c>
      <c r="E147" s="54" t="s">
        <v>478</v>
      </c>
      <c r="F147" s="54" t="s">
        <v>478</v>
      </c>
      <c r="G147" s="55" t="s">
        <v>60</v>
      </c>
      <c r="H147" s="124" t="s">
        <v>1305</v>
      </c>
      <c r="I147" s="55" t="s">
        <v>61</v>
      </c>
      <c r="J147" s="55" t="s">
        <v>62</v>
      </c>
      <c r="K147" s="55">
        <v>57</v>
      </c>
      <c r="L147" s="55" t="s">
        <v>465</v>
      </c>
      <c r="M147" s="55" t="s">
        <v>459</v>
      </c>
      <c r="N147" s="115" t="s">
        <v>1393</v>
      </c>
      <c r="O147" s="70">
        <v>0</v>
      </c>
      <c r="P147" s="97" t="s">
        <v>1290</v>
      </c>
      <c r="Q147" s="88" t="s">
        <v>1188</v>
      </c>
      <c r="R147" s="55" t="s">
        <v>470</v>
      </c>
      <c r="W147" s="107">
        <v>67515310.920000002</v>
      </c>
      <c r="Y147" s="55">
        <f t="shared" si="8"/>
        <v>0</v>
      </c>
      <c r="AA147" s="92">
        <f t="shared" si="9"/>
        <v>67515310.920000002</v>
      </c>
      <c r="AB147" s="92">
        <f t="shared" si="10"/>
        <v>67515310.920000002</v>
      </c>
      <c r="AC147" s="65" t="d">
        <v>2023-06-01</v>
      </c>
      <c r="AD147" s="65" t="d">
        <v>2023-06-02</v>
      </c>
      <c r="AE147" s="65" t="d">
        <v>2030-12-31</v>
      </c>
      <c r="AM147" s="72" t="s">
        <v>527</v>
      </c>
      <c r="AN147" s="82">
        <f t="shared" si="11"/>
        <v>1</v>
      </c>
    </row>
    <row r="148" spans="1:98" ht="15" customHeight="1" x14ac:dyDescent="0.25">
      <c r="A148" s="89" t="s">
        <v>876</v>
      </c>
      <c r="B148" s="89"/>
      <c r="C148" s="89" t="s">
        <v>998</v>
      </c>
      <c r="D148" s="112" t="s">
        <v>1089</v>
      </c>
      <c r="E148" s="54" t="s">
        <v>536</v>
      </c>
      <c r="F148" s="54" t="s">
        <v>59</v>
      </c>
      <c r="G148" s="55" t="s">
        <v>60</v>
      </c>
      <c r="H148" s="124" t="s">
        <v>617</v>
      </c>
      <c r="I148" s="55" t="s">
        <v>61</v>
      </c>
      <c r="J148" s="55" t="s">
        <v>62</v>
      </c>
      <c r="K148" s="55">
        <v>57</v>
      </c>
      <c r="L148" s="55" t="s">
        <v>465</v>
      </c>
      <c r="M148" s="55" t="s">
        <v>459</v>
      </c>
      <c r="N148" s="115" t="s">
        <v>837</v>
      </c>
      <c r="O148" s="70">
        <v>0</v>
      </c>
      <c r="P148" s="97">
        <v>11450595</v>
      </c>
      <c r="Q148" s="88" t="s">
        <v>1189</v>
      </c>
      <c r="R148" s="55" t="s">
        <v>1180</v>
      </c>
      <c r="W148" s="107">
        <v>16362000</v>
      </c>
      <c r="Y148" s="55">
        <f t="shared" si="8"/>
        <v>1</v>
      </c>
      <c r="Z148" s="102">
        <v>2454300</v>
      </c>
      <c r="AA148" s="92">
        <f t="shared" si="9"/>
        <v>18816300</v>
      </c>
      <c r="AB148" s="92">
        <f t="shared" si="10"/>
        <v>18816300</v>
      </c>
      <c r="AC148" s="65" t="d">
        <v>2023-06-06</v>
      </c>
      <c r="AD148" s="65" t="d">
        <v>2023-06-13</v>
      </c>
      <c r="AE148" s="65" t="d">
        <v>2024-01-09</v>
      </c>
      <c r="AF148" s="55">
        <v>207</v>
      </c>
      <c r="AG148" s="55">
        <v>1</v>
      </c>
      <c r="AH148" s="55">
        <v>28</v>
      </c>
      <c r="AM148" s="72" t="s">
        <v>527</v>
      </c>
      <c r="AN148" s="82">
        <f t="shared" si="11"/>
        <v>1</v>
      </c>
    </row>
    <row r="149" spans="1:98" ht="15" customHeight="1" x14ac:dyDescent="0.25">
      <c r="A149" s="89" t="s">
        <v>877</v>
      </c>
      <c r="B149" s="89"/>
      <c r="C149" s="89" t="s">
        <v>999</v>
      </c>
      <c r="D149" s="112" t="s">
        <v>1090</v>
      </c>
      <c r="E149" s="54" t="s">
        <v>68</v>
      </c>
      <c r="F149" s="54" t="s">
        <v>59</v>
      </c>
      <c r="G149" s="55" t="s">
        <v>60</v>
      </c>
      <c r="H149" s="125" t="s">
        <v>1306</v>
      </c>
      <c r="I149" s="55" t="s">
        <v>61</v>
      </c>
      <c r="J149" s="55" t="s">
        <v>62</v>
      </c>
      <c r="K149" s="55">
        <v>57</v>
      </c>
      <c r="L149" s="55" t="s">
        <v>465</v>
      </c>
      <c r="M149" s="55" t="s">
        <v>459</v>
      </c>
      <c r="N149" s="115" t="s">
        <v>837</v>
      </c>
      <c r="O149" s="70">
        <v>0</v>
      </c>
      <c r="P149" s="90">
        <v>1001897394</v>
      </c>
      <c r="Q149" s="88" t="s">
        <v>1190</v>
      </c>
      <c r="R149" s="55" t="s">
        <v>1180</v>
      </c>
      <c r="W149" s="107">
        <v>19260000</v>
      </c>
      <c r="Y149" s="55">
        <f t="shared" si="8"/>
        <v>1</v>
      </c>
      <c r="Z149" s="102">
        <v>9630000</v>
      </c>
      <c r="AA149" s="92">
        <f t="shared" si="9"/>
        <v>28890000</v>
      </c>
      <c r="AB149" s="92">
        <f t="shared" si="10"/>
        <v>28890000</v>
      </c>
      <c r="AC149" s="65" t="d">
        <v>2023-06-09</v>
      </c>
      <c r="AD149" s="65" t="d">
        <v>2023-06-15</v>
      </c>
      <c r="AE149" s="65" t="d">
        <v>2024-03-14</v>
      </c>
      <c r="AF149" s="55">
        <v>270</v>
      </c>
      <c r="AG149" s="55">
        <v>1</v>
      </c>
      <c r="AH149" s="55">
        <v>91</v>
      </c>
      <c r="AM149" s="72" t="s">
        <v>527</v>
      </c>
      <c r="AN149" s="82">
        <f t="shared" si="11"/>
        <v>1</v>
      </c>
    </row>
    <row r="150" spans="1:98" ht="15" customHeight="1" x14ac:dyDescent="0.25">
      <c r="A150" s="89" t="s">
        <v>878</v>
      </c>
      <c r="B150" s="89"/>
      <c r="C150" s="89" t="s">
        <v>1000</v>
      </c>
      <c r="D150" s="112" t="s">
        <v>1091</v>
      </c>
      <c r="E150" s="54" t="s">
        <v>68</v>
      </c>
      <c r="F150" s="54" t="s">
        <v>59</v>
      </c>
      <c r="G150" s="55" t="s">
        <v>60</v>
      </c>
      <c r="H150" s="124" t="s">
        <v>638</v>
      </c>
      <c r="I150" s="55" t="s">
        <v>61</v>
      </c>
      <c r="J150" s="55" t="s">
        <v>62</v>
      </c>
      <c r="K150" s="55">
        <v>57</v>
      </c>
      <c r="L150" s="55" t="s">
        <v>465</v>
      </c>
      <c r="M150" s="55" t="s">
        <v>459</v>
      </c>
      <c r="N150" s="115" t="s">
        <v>837</v>
      </c>
      <c r="O150" s="70">
        <v>0</v>
      </c>
      <c r="P150" s="97">
        <v>1120745906</v>
      </c>
      <c r="Q150" s="88" t="s">
        <v>1191</v>
      </c>
      <c r="R150" s="55" t="s">
        <v>1180</v>
      </c>
      <c r="W150" s="107">
        <v>27300000</v>
      </c>
      <c r="Y150" s="55">
        <f t="shared" si="8"/>
        <v>1</v>
      </c>
      <c r="Z150" s="102">
        <v>5308333</v>
      </c>
      <c r="AA150" s="92">
        <f t="shared" si="9"/>
        <v>32608333</v>
      </c>
      <c r="AB150" s="92">
        <f t="shared" si="10"/>
        <v>32608333</v>
      </c>
      <c r="AC150" s="65" t="d">
        <v>2023-06-13</v>
      </c>
      <c r="AD150" s="65" t="d">
        <v>2023-06-16</v>
      </c>
      <c r="AE150" s="65" t="d">
        <v>2024-01-20</v>
      </c>
      <c r="AF150" s="55">
        <v>215</v>
      </c>
      <c r="AG150" s="55">
        <v>1</v>
      </c>
      <c r="AH150" s="55">
        <v>35</v>
      </c>
      <c r="AM150" s="72" t="s">
        <v>527</v>
      </c>
      <c r="AN150" s="82">
        <f t="shared" si="11"/>
        <v>1</v>
      </c>
    </row>
    <row r="151" spans="1:98" s="111" customFormat="1" ht="15" customHeight="1" x14ac:dyDescent="0.25">
      <c r="A151" s="89" t="s">
        <v>879</v>
      </c>
      <c r="B151" s="89"/>
      <c r="C151" s="89" t="s">
        <v>991</v>
      </c>
      <c r="D151" s="89" t="s">
        <v>1192</v>
      </c>
      <c r="E151" s="54" t="s">
        <v>68</v>
      </c>
      <c r="F151" s="89" t="s">
        <v>1192</v>
      </c>
      <c r="G151" s="55" t="s">
        <v>60</v>
      </c>
      <c r="H151" s="124" t="s">
        <v>1192</v>
      </c>
      <c r="I151" s="55" t="s">
        <v>61</v>
      </c>
      <c r="J151" s="55" t="s">
        <v>62</v>
      </c>
      <c r="K151" s="55">
        <v>57</v>
      </c>
      <c r="L151" s="55" t="s">
        <v>465</v>
      </c>
      <c r="M151" s="55" t="s">
        <v>459</v>
      </c>
      <c r="N151" s="117"/>
      <c r="O151" s="70">
        <v>0</v>
      </c>
      <c r="P151" s="89" t="s">
        <v>1192</v>
      </c>
      <c r="Q151" s="83" t="s">
        <v>1192</v>
      </c>
      <c r="R151" s="89" t="s">
        <v>1192</v>
      </c>
      <c r="S151" s="55"/>
      <c r="T151" s="55"/>
      <c r="U151" s="55"/>
      <c r="V151" s="110"/>
      <c r="W151" s="89" t="s">
        <v>1192</v>
      </c>
      <c r="X151" s="110"/>
      <c r="Y151" s="55" t="str">
        <f t="shared" si="8"/>
        <v>RECHAZADO</v>
      </c>
      <c r="Z151" s="89" t="s">
        <v>1192</v>
      </c>
      <c r="AA151" s="89" t="s">
        <v>1192</v>
      </c>
      <c r="AB151" s="89" t="s">
        <v>1192</v>
      </c>
      <c r="AC151" s="89" t="s">
        <v>1192</v>
      </c>
      <c r="AD151" s="89" t="s">
        <v>1192</v>
      </c>
      <c r="AE151" s="89" t="s">
        <v>1192</v>
      </c>
      <c r="AF151" s="89" t="s">
        <v>1192</v>
      </c>
      <c r="AG151" s="89" t="s">
        <v>1192</v>
      </c>
      <c r="AH151" s="89" t="s">
        <v>1192</v>
      </c>
      <c r="AI151" s="55"/>
      <c r="AJ151" s="55"/>
      <c r="AK151" s="65"/>
      <c r="AL151" s="93"/>
      <c r="AM151" s="89" t="s">
        <v>1192</v>
      </c>
      <c r="AN151" s="82">
        <v>0</v>
      </c>
      <c r="AO151" s="91"/>
      <c r="AP151" s="91"/>
      <c r="AQ151" s="91"/>
      <c r="AR151" s="91"/>
      <c r="AS151" s="91"/>
      <c r="AT151" s="91"/>
      <c r="AU151" s="91"/>
      <c r="AV151" s="91"/>
      <c r="AW151" s="91"/>
      <c r="AX151" s="91"/>
      <c r="AY151" s="91"/>
      <c r="AZ151" s="91"/>
      <c r="BA151" s="91"/>
      <c r="BB151" s="91"/>
      <c r="BC151" s="91"/>
      <c r="BD151" s="91"/>
      <c r="BE151" s="91"/>
      <c r="BF151" s="91"/>
      <c r="BG151" s="91"/>
      <c r="BH151" s="91"/>
      <c r="BI151" s="91"/>
      <c r="BJ151" s="91"/>
      <c r="BK151" s="91"/>
      <c r="BL151" s="91"/>
      <c r="BM151" s="91"/>
      <c r="BN151" s="91"/>
      <c r="BO151" s="91"/>
      <c r="BP151" s="91"/>
      <c r="BQ151" s="91"/>
      <c r="BR151" s="91"/>
      <c r="BS151" s="91"/>
      <c r="BT151" s="91"/>
      <c r="BU151" s="91"/>
      <c r="BV151" s="91"/>
      <c r="BW151" s="91"/>
      <c r="BX151" s="91"/>
      <c r="BY151" s="91"/>
      <c r="BZ151" s="91"/>
      <c r="CA151" s="91"/>
      <c r="CB151" s="91"/>
      <c r="CC151" s="91"/>
      <c r="CD151" s="91"/>
      <c r="CE151" s="91"/>
      <c r="CF151" s="91"/>
      <c r="CG151" s="91"/>
      <c r="CH151" s="91"/>
      <c r="CI151" s="91"/>
      <c r="CJ151" s="91"/>
      <c r="CK151" s="91"/>
      <c r="CL151" s="91"/>
      <c r="CM151" s="91"/>
      <c r="CN151" s="91"/>
      <c r="CO151" s="91"/>
      <c r="CP151" s="91"/>
      <c r="CQ151" s="91"/>
      <c r="CR151" s="91"/>
      <c r="CS151" s="91"/>
      <c r="CT151" s="91"/>
    </row>
    <row r="152" spans="1:98" s="111" customFormat="1" ht="15" customHeight="1" x14ac:dyDescent="0.25">
      <c r="A152" s="89" t="s">
        <v>880</v>
      </c>
      <c r="B152" s="89"/>
      <c r="C152" s="89" t="s">
        <v>1001</v>
      </c>
      <c r="D152" s="89" t="s">
        <v>1192</v>
      </c>
      <c r="E152" s="54" t="s">
        <v>68</v>
      </c>
      <c r="F152" s="89" t="s">
        <v>1192</v>
      </c>
      <c r="G152" s="55" t="s">
        <v>60</v>
      </c>
      <c r="H152" s="124" t="s">
        <v>1192</v>
      </c>
      <c r="I152" s="55" t="s">
        <v>61</v>
      </c>
      <c r="J152" s="55" t="s">
        <v>62</v>
      </c>
      <c r="K152" s="55">
        <v>57</v>
      </c>
      <c r="L152" s="55" t="s">
        <v>465</v>
      </c>
      <c r="M152" s="55" t="s">
        <v>459</v>
      </c>
      <c r="N152" s="117"/>
      <c r="O152" s="70">
        <v>0</v>
      </c>
      <c r="P152" s="89" t="s">
        <v>1192</v>
      </c>
      <c r="Q152" s="83" t="s">
        <v>1192</v>
      </c>
      <c r="R152" s="89" t="s">
        <v>1192</v>
      </c>
      <c r="S152" s="55"/>
      <c r="T152" s="55"/>
      <c r="U152" s="55"/>
      <c r="V152" s="110"/>
      <c r="W152" s="89" t="s">
        <v>1192</v>
      </c>
      <c r="X152" s="110"/>
      <c r="Y152" s="55" t="str">
        <f t="shared" si="8"/>
        <v>RECHAZADO</v>
      </c>
      <c r="Z152" s="89" t="s">
        <v>1192</v>
      </c>
      <c r="AA152" s="89" t="s">
        <v>1192</v>
      </c>
      <c r="AB152" s="89" t="s">
        <v>1192</v>
      </c>
      <c r="AC152" s="89" t="s">
        <v>1192</v>
      </c>
      <c r="AD152" s="89" t="s">
        <v>1192</v>
      </c>
      <c r="AE152" s="89" t="s">
        <v>1192</v>
      </c>
      <c r="AF152" s="89" t="s">
        <v>1192</v>
      </c>
      <c r="AG152" s="89" t="s">
        <v>1192</v>
      </c>
      <c r="AH152" s="89" t="s">
        <v>1192</v>
      </c>
      <c r="AI152" s="55"/>
      <c r="AJ152" s="55"/>
      <c r="AK152" s="65"/>
      <c r="AL152" s="93"/>
      <c r="AM152" s="89" t="s">
        <v>1192</v>
      </c>
      <c r="AN152" s="82">
        <v>0</v>
      </c>
      <c r="AO152" s="91"/>
      <c r="AP152" s="91"/>
      <c r="AQ152" s="91"/>
      <c r="AR152" s="91"/>
      <c r="AS152" s="91"/>
      <c r="AT152" s="91"/>
      <c r="AU152" s="91"/>
      <c r="AV152" s="91"/>
      <c r="AW152" s="91"/>
      <c r="AX152" s="91"/>
      <c r="AY152" s="91"/>
      <c r="AZ152" s="91"/>
      <c r="BA152" s="91"/>
      <c r="BB152" s="91"/>
      <c r="BC152" s="91"/>
      <c r="BD152" s="91"/>
      <c r="BE152" s="91"/>
      <c r="BF152" s="91"/>
      <c r="BG152" s="91"/>
      <c r="BH152" s="91"/>
      <c r="BI152" s="91"/>
      <c r="BJ152" s="91"/>
      <c r="BK152" s="91"/>
      <c r="BL152" s="91"/>
      <c r="BM152" s="91"/>
      <c r="BN152" s="91"/>
      <c r="BO152" s="91"/>
      <c r="BP152" s="91"/>
      <c r="BQ152" s="91"/>
      <c r="BR152" s="91"/>
      <c r="BS152" s="91"/>
      <c r="BT152" s="91"/>
      <c r="BU152" s="91"/>
      <c r="BV152" s="91"/>
      <c r="BW152" s="91"/>
      <c r="BX152" s="91"/>
      <c r="BY152" s="91"/>
      <c r="BZ152" s="91"/>
      <c r="CA152" s="91"/>
      <c r="CB152" s="91"/>
      <c r="CC152" s="91"/>
      <c r="CD152" s="91"/>
      <c r="CE152" s="91"/>
      <c r="CF152" s="91"/>
      <c r="CG152" s="91"/>
      <c r="CH152" s="91"/>
      <c r="CI152" s="91"/>
      <c r="CJ152" s="91"/>
      <c r="CK152" s="91"/>
      <c r="CL152" s="91"/>
      <c r="CM152" s="91"/>
      <c r="CN152" s="91"/>
      <c r="CO152" s="91"/>
      <c r="CP152" s="91"/>
      <c r="CQ152" s="91"/>
      <c r="CR152" s="91"/>
      <c r="CS152" s="91"/>
      <c r="CT152" s="91"/>
    </row>
    <row r="153" spans="1:98" ht="15" customHeight="1" x14ac:dyDescent="0.25">
      <c r="A153" s="89" t="s">
        <v>881</v>
      </c>
      <c r="B153" s="89"/>
      <c r="C153" s="89" t="s">
        <v>991</v>
      </c>
      <c r="D153" s="112" t="s">
        <v>1081</v>
      </c>
      <c r="E153" s="54" t="s">
        <v>68</v>
      </c>
      <c r="F153" s="54" t="s">
        <v>59</v>
      </c>
      <c r="G153" s="55" t="s">
        <v>60</v>
      </c>
      <c r="H153" s="124" t="s">
        <v>1298</v>
      </c>
      <c r="I153" s="55" t="s">
        <v>61</v>
      </c>
      <c r="J153" s="55" t="s">
        <v>62</v>
      </c>
      <c r="K153" s="55">
        <v>57</v>
      </c>
      <c r="L153" s="55" t="s">
        <v>465</v>
      </c>
      <c r="M153" s="55" t="s">
        <v>459</v>
      </c>
      <c r="N153" s="115" t="s">
        <v>837</v>
      </c>
      <c r="O153" s="70">
        <v>0</v>
      </c>
      <c r="P153" s="113">
        <v>1000807327</v>
      </c>
      <c r="Q153" s="83" t="s">
        <v>1193</v>
      </c>
      <c r="R153" s="55" t="s">
        <v>1180</v>
      </c>
      <c r="V153" s="110"/>
      <c r="W153" s="132">
        <v>15000000</v>
      </c>
      <c r="X153" s="110"/>
      <c r="Y153" s="55">
        <f t="shared" si="8"/>
        <v>0</v>
      </c>
      <c r="AA153" s="92">
        <f t="shared" ref="AA153:AA161" si="12">W153+Z153</f>
        <v>15000000</v>
      </c>
      <c r="AB153" s="92">
        <f t="shared" ref="AB153:AB216" si="13">AA153</f>
        <v>15000000</v>
      </c>
      <c r="AC153" s="65" t="d">
        <v>2023-06-16</v>
      </c>
      <c r="AD153" s="65" t="d">
        <v>2023-06-27</v>
      </c>
      <c r="AE153" s="65" t="d">
        <v>2023-06-27</v>
      </c>
      <c r="AF153" s="55">
        <v>0</v>
      </c>
      <c r="AM153" s="72" t="s">
        <v>527</v>
      </c>
      <c r="AN153" s="82">
        <f t="shared" ref="AN153:AN215" si="14">IF(ISERROR(AB153/AA153),"-",(AB153/AA153))</f>
        <v>1</v>
      </c>
    </row>
    <row r="154" spans="1:98" ht="15" customHeight="1" x14ac:dyDescent="0.25">
      <c r="A154" s="89" t="s">
        <v>882</v>
      </c>
      <c r="B154" s="89"/>
      <c r="C154" s="89" t="s">
        <v>1002</v>
      </c>
      <c r="D154" s="112" t="s">
        <v>1092</v>
      </c>
      <c r="E154" s="54" t="s">
        <v>537</v>
      </c>
      <c r="F154" s="54" t="s">
        <v>471</v>
      </c>
      <c r="G154" s="55" t="s">
        <v>60</v>
      </c>
      <c r="H154" s="124" t="s">
        <v>1307</v>
      </c>
      <c r="I154" s="55" t="s">
        <v>61</v>
      </c>
      <c r="J154" s="55" t="s">
        <v>62</v>
      </c>
      <c r="K154" s="55">
        <v>57</v>
      </c>
      <c r="L154" s="55" t="s">
        <v>465</v>
      </c>
      <c r="M154" s="55" t="s">
        <v>459</v>
      </c>
      <c r="N154" s="115" t="s">
        <v>1394</v>
      </c>
      <c r="O154" s="70">
        <v>0</v>
      </c>
      <c r="P154" s="113">
        <v>860037013</v>
      </c>
      <c r="Q154" s="83" t="s">
        <v>1194</v>
      </c>
      <c r="R154" s="55" t="s">
        <v>470</v>
      </c>
      <c r="V154" s="110"/>
      <c r="W154" s="131"/>
      <c r="X154" s="110"/>
      <c r="Y154" s="55">
        <f t="shared" si="8"/>
        <v>0</v>
      </c>
      <c r="AA154" s="143" t="s">
        <v>1423</v>
      </c>
      <c r="AB154" s="92" t="str">
        <f t="shared" si="13"/>
        <v>6.734.502 COP</v>
      </c>
      <c r="AC154" s="65" t="d">
        <v>2023-06-01</v>
      </c>
      <c r="AD154" s="65" t="d">
        <v>2023-06-02</v>
      </c>
      <c r="AE154" s="65" t="d">
        <v>2030-12-31</v>
      </c>
      <c r="AM154" s="72" t="s">
        <v>527</v>
      </c>
      <c r="AN154" s="82">
        <v>1</v>
      </c>
    </row>
    <row r="155" spans="1:98" ht="15" customHeight="1" x14ac:dyDescent="0.25">
      <c r="A155" s="89" t="s">
        <v>883</v>
      </c>
      <c r="B155" s="89"/>
      <c r="C155" s="89" t="s">
        <v>1003</v>
      </c>
      <c r="D155" s="112" t="s">
        <v>1093</v>
      </c>
      <c r="E155" s="54" t="s">
        <v>68</v>
      </c>
      <c r="F155" s="54" t="s">
        <v>59</v>
      </c>
      <c r="G155" s="55" t="s">
        <v>60</v>
      </c>
      <c r="H155" s="124" t="s">
        <v>1308</v>
      </c>
      <c r="I155" s="55" t="s">
        <v>61</v>
      </c>
      <c r="J155" s="55" t="s">
        <v>62</v>
      </c>
      <c r="K155" s="55">
        <v>57</v>
      </c>
      <c r="L155" s="55" t="s">
        <v>465</v>
      </c>
      <c r="M155" s="55" t="s">
        <v>459</v>
      </c>
      <c r="N155" s="115" t="s">
        <v>837</v>
      </c>
      <c r="O155" s="70">
        <v>0</v>
      </c>
      <c r="P155" s="113">
        <v>1031166610</v>
      </c>
      <c r="Q155" s="83" t="s">
        <v>1195</v>
      </c>
      <c r="R155" s="55" t="s">
        <v>1180</v>
      </c>
      <c r="V155" s="110"/>
      <c r="W155" s="132">
        <v>27300000</v>
      </c>
      <c r="X155" s="110"/>
      <c r="Y155" s="55">
        <f t="shared" si="8"/>
        <v>0</v>
      </c>
      <c r="AA155" s="92">
        <f t="shared" si="12"/>
        <v>27300000</v>
      </c>
      <c r="AB155" s="92">
        <f t="shared" si="13"/>
        <v>27300000</v>
      </c>
      <c r="AC155" s="65" t="d">
        <v>2023-06-16</v>
      </c>
      <c r="AD155" s="65" t="d">
        <v>2023-06-21</v>
      </c>
      <c r="AE155" s="65" t="d">
        <v>2023-12-20</v>
      </c>
      <c r="AF155" s="55">
        <v>180</v>
      </c>
      <c r="AM155" s="72" t="s">
        <v>527</v>
      </c>
      <c r="AN155" s="82">
        <f t="shared" si="14"/>
        <v>1</v>
      </c>
    </row>
    <row r="156" spans="1:98" ht="15" customHeight="1" x14ac:dyDescent="0.25">
      <c r="A156" s="89" t="s">
        <v>884</v>
      </c>
      <c r="B156" s="89"/>
      <c r="C156" s="89" t="s">
        <v>1004</v>
      </c>
      <c r="D156" s="112" t="s">
        <v>1093</v>
      </c>
      <c r="E156" s="54" t="s">
        <v>68</v>
      </c>
      <c r="F156" s="54" t="s">
        <v>59</v>
      </c>
      <c r="G156" s="55" t="s">
        <v>60</v>
      </c>
      <c r="H156" s="124" t="s">
        <v>1309</v>
      </c>
      <c r="I156" s="55" t="s">
        <v>61</v>
      </c>
      <c r="J156" s="55" t="s">
        <v>62</v>
      </c>
      <c r="K156" s="55">
        <v>57</v>
      </c>
      <c r="L156" s="55" t="s">
        <v>465</v>
      </c>
      <c r="M156" s="55" t="s">
        <v>459</v>
      </c>
      <c r="N156" s="115" t="s">
        <v>837</v>
      </c>
      <c r="O156" s="70">
        <v>0</v>
      </c>
      <c r="P156" s="113">
        <v>11809786</v>
      </c>
      <c r="Q156" s="83" t="s">
        <v>1196</v>
      </c>
      <c r="R156" s="55" t="s">
        <v>1180</v>
      </c>
      <c r="V156" s="110"/>
      <c r="W156" s="132">
        <v>18000000</v>
      </c>
      <c r="X156" s="110"/>
      <c r="Y156" s="55">
        <f t="shared" si="8"/>
        <v>1</v>
      </c>
      <c r="Z156" s="102">
        <v>2900000</v>
      </c>
      <c r="AA156" s="92">
        <f t="shared" si="12"/>
        <v>20900000</v>
      </c>
      <c r="AB156" s="92">
        <f t="shared" si="13"/>
        <v>20900000</v>
      </c>
      <c r="AC156" s="65" t="d">
        <v>2023-06-16</v>
      </c>
      <c r="AD156" s="65" t="d">
        <v>2023-06-23</v>
      </c>
      <c r="AE156" s="65" t="d">
        <v>2024-01-20</v>
      </c>
      <c r="AF156" s="55">
        <v>209</v>
      </c>
      <c r="AG156" s="55">
        <v>1</v>
      </c>
      <c r="AH156" s="55">
        <v>29</v>
      </c>
      <c r="AM156" s="72" t="s">
        <v>527</v>
      </c>
      <c r="AN156" s="82">
        <f t="shared" si="14"/>
        <v>1</v>
      </c>
    </row>
    <row r="157" spans="1:98" ht="15" customHeight="1" x14ac:dyDescent="0.25">
      <c r="A157" s="89" t="s">
        <v>885</v>
      </c>
      <c r="B157" s="89"/>
      <c r="C157" s="89" t="s">
        <v>1005</v>
      </c>
      <c r="D157" s="112" t="s">
        <v>1094</v>
      </c>
      <c r="E157" s="54" t="s">
        <v>68</v>
      </c>
      <c r="F157" s="54" t="s">
        <v>59</v>
      </c>
      <c r="G157" s="55" t="s">
        <v>60</v>
      </c>
      <c r="H157" s="124" t="s">
        <v>1310</v>
      </c>
      <c r="I157" s="55" t="s">
        <v>61</v>
      </c>
      <c r="J157" s="55" t="s">
        <v>62</v>
      </c>
      <c r="K157" s="55">
        <v>57</v>
      </c>
      <c r="L157" s="55" t="s">
        <v>465</v>
      </c>
      <c r="M157" s="55" t="s">
        <v>459</v>
      </c>
      <c r="N157" s="115" t="s">
        <v>837</v>
      </c>
      <c r="O157" s="70">
        <v>0</v>
      </c>
      <c r="P157" s="113">
        <v>49606008</v>
      </c>
      <c r="Q157" s="83" t="s">
        <v>1197</v>
      </c>
      <c r="R157" s="55" t="s">
        <v>1180</v>
      </c>
      <c r="V157" s="110"/>
      <c r="W157" s="132">
        <v>39000000</v>
      </c>
      <c r="X157" s="110"/>
      <c r="Y157" s="55">
        <f t="shared" si="8"/>
        <v>1</v>
      </c>
      <c r="Z157" s="102">
        <v>19500000</v>
      </c>
      <c r="AA157" s="92">
        <f t="shared" si="12"/>
        <v>58500000</v>
      </c>
      <c r="AB157" s="92">
        <f t="shared" si="13"/>
        <v>58500000</v>
      </c>
      <c r="AC157" s="65" t="d">
        <v>2023-06-16</v>
      </c>
      <c r="AD157" s="65" t="d">
        <v>2023-06-23</v>
      </c>
      <c r="AE157" s="65" t="d">
        <v>2024-03-22</v>
      </c>
      <c r="AF157" s="55">
        <v>270</v>
      </c>
      <c r="AG157" s="55">
        <v>1</v>
      </c>
      <c r="AH157" s="55">
        <v>90</v>
      </c>
      <c r="AM157" s="72" t="s">
        <v>527</v>
      </c>
      <c r="AN157" s="82">
        <f t="shared" si="14"/>
        <v>1</v>
      </c>
    </row>
    <row r="158" spans="1:98" ht="15" customHeight="1" x14ac:dyDescent="0.25">
      <c r="A158" s="89" t="s">
        <v>886</v>
      </c>
      <c r="B158" s="89"/>
      <c r="C158" s="89" t="s">
        <v>1006</v>
      </c>
      <c r="D158" s="112" t="s">
        <v>1095</v>
      </c>
      <c r="E158" s="54" t="s">
        <v>68</v>
      </c>
      <c r="F158" s="54" t="s">
        <v>59</v>
      </c>
      <c r="G158" s="55" t="s">
        <v>60</v>
      </c>
      <c r="H158" s="124" t="s">
        <v>1311</v>
      </c>
      <c r="I158" s="55" t="s">
        <v>61</v>
      </c>
      <c r="J158" s="55" t="s">
        <v>62</v>
      </c>
      <c r="K158" s="55">
        <v>57</v>
      </c>
      <c r="L158" s="55" t="s">
        <v>465</v>
      </c>
      <c r="M158" s="55" t="s">
        <v>459</v>
      </c>
      <c r="N158" s="115" t="s">
        <v>837</v>
      </c>
      <c r="O158" s="70">
        <v>0</v>
      </c>
      <c r="P158" s="133" t="s">
        <v>1291</v>
      </c>
      <c r="Q158" s="83" t="s">
        <v>1198</v>
      </c>
      <c r="R158" s="55" t="s">
        <v>1180</v>
      </c>
      <c r="V158" s="110"/>
      <c r="W158" s="132">
        <v>28200000</v>
      </c>
      <c r="X158" s="110"/>
      <c r="Y158" s="55">
        <f t="shared" si="8"/>
        <v>1</v>
      </c>
      <c r="Z158" s="102">
        <v>2976666</v>
      </c>
      <c r="AA158" s="92">
        <f t="shared" si="12"/>
        <v>31176666</v>
      </c>
      <c r="AB158" s="92">
        <f t="shared" si="13"/>
        <v>31176666</v>
      </c>
      <c r="AC158" s="65" t="d">
        <v>2023-06-22</v>
      </c>
      <c r="AD158" s="65" t="d">
        <v>2023-06-27</v>
      </c>
      <c r="AE158" s="65" t="d">
        <v>2024-01-15</v>
      </c>
      <c r="AF158" s="55">
        <v>200</v>
      </c>
      <c r="AG158" s="55">
        <v>1</v>
      </c>
      <c r="AH158" s="55">
        <v>19</v>
      </c>
      <c r="AM158" s="72" t="s">
        <v>527</v>
      </c>
      <c r="AN158" s="82">
        <f t="shared" si="14"/>
        <v>1</v>
      </c>
    </row>
    <row r="159" spans="1:98" ht="15" customHeight="1" x14ac:dyDescent="0.25">
      <c r="A159" s="89" t="s">
        <v>887</v>
      </c>
      <c r="B159" s="89"/>
      <c r="C159" s="89" t="s">
        <v>1007</v>
      </c>
      <c r="D159" s="112" t="s">
        <v>1096</v>
      </c>
      <c r="E159" s="54" t="s">
        <v>543</v>
      </c>
      <c r="F159" s="54" t="s">
        <v>471</v>
      </c>
      <c r="G159" s="55" t="s">
        <v>60</v>
      </c>
      <c r="H159" s="124" t="s">
        <v>1312</v>
      </c>
      <c r="I159" s="55" t="s">
        <v>61</v>
      </c>
      <c r="J159" s="55" t="s">
        <v>62</v>
      </c>
      <c r="K159" s="55">
        <v>57</v>
      </c>
      <c r="L159" s="55" t="s">
        <v>465</v>
      </c>
      <c r="M159" s="55" t="s">
        <v>459</v>
      </c>
      <c r="N159" s="115" t="s">
        <v>1395</v>
      </c>
      <c r="O159" s="70">
        <v>0</v>
      </c>
      <c r="P159" s="113">
        <v>900959051</v>
      </c>
      <c r="Q159" s="83" t="s">
        <v>1199</v>
      </c>
      <c r="V159" s="110"/>
      <c r="W159" s="132">
        <v>157000000</v>
      </c>
      <c r="X159" s="110"/>
      <c r="Y159" s="55">
        <f t="shared" si="8"/>
        <v>1</v>
      </c>
      <c r="AA159" s="92">
        <f t="shared" si="12"/>
        <v>157000000</v>
      </c>
      <c r="AB159" s="92">
        <f t="shared" si="13"/>
        <v>157000000</v>
      </c>
      <c r="AC159" s="65" t="d">
        <v>2023-06-28</v>
      </c>
      <c r="AD159" s="65" t="d">
        <v>2023-07-17</v>
      </c>
      <c r="AE159" s="65" t="d">
        <v>2024-04-16</v>
      </c>
      <c r="AF159" s="55">
        <v>270</v>
      </c>
      <c r="AG159" s="55">
        <v>1</v>
      </c>
      <c r="AH159" s="55">
        <v>30</v>
      </c>
      <c r="AM159" s="72" t="s">
        <v>64</v>
      </c>
      <c r="AN159" s="82" t="s">
        <v>1425</v>
      </c>
    </row>
    <row r="160" spans="1:98" ht="15" customHeight="1" x14ac:dyDescent="0.25">
      <c r="A160" s="89" t="s">
        <v>888</v>
      </c>
      <c r="B160" s="89"/>
      <c r="C160" s="89" t="s">
        <v>1008</v>
      </c>
      <c r="D160" s="112" t="s">
        <v>1097</v>
      </c>
      <c r="E160" s="54" t="s">
        <v>68</v>
      </c>
      <c r="F160" s="54" t="s">
        <v>59</v>
      </c>
      <c r="G160" s="55" t="s">
        <v>60</v>
      </c>
      <c r="H160" s="124" t="s">
        <v>1313</v>
      </c>
      <c r="I160" s="55" t="s">
        <v>61</v>
      </c>
      <c r="J160" s="55" t="s">
        <v>62</v>
      </c>
      <c r="K160" s="55">
        <v>57</v>
      </c>
      <c r="L160" s="55" t="s">
        <v>465</v>
      </c>
      <c r="M160" s="55" t="s">
        <v>459</v>
      </c>
      <c r="N160" s="115" t="s">
        <v>840</v>
      </c>
      <c r="O160" s="70">
        <v>0</v>
      </c>
      <c r="P160" s="113">
        <v>1140867241</v>
      </c>
      <c r="Q160" s="83" t="s">
        <v>1200</v>
      </c>
      <c r="R160" s="55" t="s">
        <v>1180</v>
      </c>
      <c r="V160" s="110"/>
      <c r="W160" s="132">
        <v>31850000</v>
      </c>
      <c r="X160" s="110"/>
      <c r="Y160" s="55">
        <f t="shared" si="8"/>
        <v>0</v>
      </c>
      <c r="AA160" s="92">
        <f t="shared" si="12"/>
        <v>31850000</v>
      </c>
      <c r="AB160" s="92">
        <f t="shared" si="13"/>
        <v>31850000</v>
      </c>
      <c r="AC160" s="65" t="d">
        <v>2023-06-23</v>
      </c>
      <c r="AD160" s="65" t="d">
        <v>2023-06-30</v>
      </c>
      <c r="AE160" s="65" t="d">
        <v>2024-01-09</v>
      </c>
      <c r="AF160" s="55">
        <v>191</v>
      </c>
      <c r="AM160" s="72" t="s">
        <v>527</v>
      </c>
      <c r="AN160" s="82">
        <f t="shared" si="14"/>
        <v>1</v>
      </c>
    </row>
    <row r="161" spans="1:98" ht="15" customHeight="1" x14ac:dyDescent="0.25">
      <c r="A161" s="89" t="s">
        <v>889</v>
      </c>
      <c r="B161" s="89"/>
      <c r="C161" s="89" t="s">
        <v>1009</v>
      </c>
      <c r="D161" s="112" t="s">
        <v>1081</v>
      </c>
      <c r="E161" s="54" t="s">
        <v>68</v>
      </c>
      <c r="F161" s="54" t="s">
        <v>59</v>
      </c>
      <c r="G161" s="55" t="s">
        <v>60</v>
      </c>
      <c r="H161" s="124" t="s">
        <v>1314</v>
      </c>
      <c r="I161" s="55" t="s">
        <v>61</v>
      </c>
      <c r="J161" s="55" t="s">
        <v>62</v>
      </c>
      <c r="K161" s="55">
        <v>57</v>
      </c>
      <c r="L161" s="55" t="s">
        <v>465</v>
      </c>
      <c r="M161" s="55" t="s">
        <v>459</v>
      </c>
      <c r="N161" s="115" t="s">
        <v>837</v>
      </c>
      <c r="O161" s="70">
        <v>0</v>
      </c>
      <c r="P161" s="113">
        <v>1001277238</v>
      </c>
      <c r="Q161" s="83" t="s">
        <v>1201</v>
      </c>
      <c r="R161" s="55" t="s">
        <v>1180</v>
      </c>
      <c r="V161" s="110"/>
      <c r="W161" s="132">
        <v>12500000</v>
      </c>
      <c r="X161" s="110"/>
      <c r="Y161" s="55">
        <f t="shared" si="8"/>
        <v>1</v>
      </c>
      <c r="Z161" s="102">
        <v>2083333</v>
      </c>
      <c r="AA161" s="92">
        <f t="shared" si="12"/>
        <v>14583333</v>
      </c>
      <c r="AB161" s="92">
        <f t="shared" si="13"/>
        <v>14583333</v>
      </c>
      <c r="AC161" s="65" t="d">
        <v>2023-06-28</v>
      </c>
      <c r="AD161" s="65" t="d">
        <v>2023-07-06</v>
      </c>
      <c r="AE161" s="65" t="d">
        <v>2024-01-07</v>
      </c>
      <c r="AF161" s="55">
        <v>175</v>
      </c>
      <c r="AG161" s="55">
        <v>1</v>
      </c>
      <c r="AH161" s="55">
        <v>32</v>
      </c>
      <c r="AM161" s="72" t="s">
        <v>527</v>
      </c>
      <c r="AN161" s="82">
        <f t="shared" si="14"/>
        <v>1</v>
      </c>
    </row>
    <row r="162" spans="1:98" s="111" customFormat="1" ht="15" customHeight="1" x14ac:dyDescent="0.25">
      <c r="A162" s="89" t="s">
        <v>890</v>
      </c>
      <c r="B162" s="89"/>
      <c r="C162" s="89" t="s">
        <v>1010</v>
      </c>
      <c r="D162" s="89" t="s">
        <v>1192</v>
      </c>
      <c r="E162" s="54" t="s">
        <v>68</v>
      </c>
      <c r="F162" s="89" t="s">
        <v>1192</v>
      </c>
      <c r="G162" s="55" t="s">
        <v>60</v>
      </c>
      <c r="H162" s="124" t="s">
        <v>1192</v>
      </c>
      <c r="I162" s="55" t="s">
        <v>61</v>
      </c>
      <c r="J162" s="55" t="s">
        <v>62</v>
      </c>
      <c r="K162" s="55">
        <v>57</v>
      </c>
      <c r="L162" s="55" t="s">
        <v>465</v>
      </c>
      <c r="M162" s="55" t="s">
        <v>459</v>
      </c>
      <c r="N162" s="117"/>
      <c r="O162" s="70">
        <v>0</v>
      </c>
      <c r="P162" s="89" t="s">
        <v>1192</v>
      </c>
      <c r="Q162" s="83" t="s">
        <v>1192</v>
      </c>
      <c r="R162" s="89" t="s">
        <v>1192</v>
      </c>
      <c r="S162" s="55"/>
      <c r="T162" s="55"/>
      <c r="U162" s="55"/>
      <c r="V162" s="110"/>
      <c r="W162" s="89" t="s">
        <v>1192</v>
      </c>
      <c r="X162" s="110"/>
      <c r="Y162" s="55" t="str">
        <f t="shared" si="8"/>
        <v>RECHAZADO</v>
      </c>
      <c r="Z162" s="89" t="s">
        <v>1192</v>
      </c>
      <c r="AA162" s="89" t="s">
        <v>1192</v>
      </c>
      <c r="AB162" s="89" t="s">
        <v>1192</v>
      </c>
      <c r="AC162" s="89" t="s">
        <v>1192</v>
      </c>
      <c r="AD162" s="89" t="s">
        <v>1192</v>
      </c>
      <c r="AE162" s="89" t="s">
        <v>1192</v>
      </c>
      <c r="AF162" s="89" t="s">
        <v>1192</v>
      </c>
      <c r="AG162" s="89" t="s">
        <v>1192</v>
      </c>
      <c r="AH162" s="89" t="s">
        <v>1192</v>
      </c>
      <c r="AI162" s="55"/>
      <c r="AJ162" s="55"/>
      <c r="AK162" s="65"/>
      <c r="AL162" s="93"/>
      <c r="AM162" s="89" t="s">
        <v>1192</v>
      </c>
      <c r="AN162" s="82">
        <v>0</v>
      </c>
      <c r="AO162" s="91"/>
      <c r="AP162" s="91"/>
      <c r="AQ162" s="91"/>
      <c r="AR162" s="91"/>
      <c r="AS162" s="91"/>
      <c r="AT162" s="91"/>
      <c r="AU162" s="91"/>
      <c r="AV162" s="91"/>
      <c r="AW162" s="91"/>
      <c r="AX162" s="91"/>
      <c r="AY162" s="91"/>
      <c r="AZ162" s="91"/>
      <c r="BA162" s="91"/>
      <c r="BB162" s="91"/>
      <c r="BC162" s="91"/>
      <c r="BD162" s="91"/>
      <c r="BE162" s="91"/>
      <c r="BF162" s="91"/>
      <c r="BG162" s="91"/>
      <c r="BH162" s="91"/>
      <c r="BI162" s="91"/>
      <c r="BJ162" s="91"/>
      <c r="BK162" s="91"/>
      <c r="BL162" s="91"/>
      <c r="BM162" s="91"/>
      <c r="BN162" s="91"/>
      <c r="BO162" s="91"/>
      <c r="BP162" s="91"/>
      <c r="BQ162" s="91"/>
      <c r="BR162" s="91"/>
      <c r="BS162" s="91"/>
      <c r="BT162" s="91"/>
      <c r="BU162" s="91"/>
      <c r="BV162" s="91"/>
      <c r="BW162" s="91"/>
      <c r="BX162" s="91"/>
      <c r="BY162" s="91"/>
      <c r="BZ162" s="91"/>
      <c r="CA162" s="91"/>
      <c r="CB162" s="91"/>
      <c r="CC162" s="91"/>
      <c r="CD162" s="91"/>
      <c r="CE162" s="91"/>
      <c r="CF162" s="91"/>
      <c r="CG162" s="91"/>
      <c r="CH162" s="91"/>
      <c r="CI162" s="91"/>
      <c r="CJ162" s="91"/>
      <c r="CK162" s="91"/>
      <c r="CL162" s="91"/>
      <c r="CM162" s="91"/>
      <c r="CN162" s="91"/>
      <c r="CO162" s="91"/>
      <c r="CP162" s="91"/>
      <c r="CQ162" s="91"/>
      <c r="CR162" s="91"/>
      <c r="CS162" s="91"/>
      <c r="CT162" s="91"/>
    </row>
    <row r="163" spans="1:98" ht="15" customHeight="1" x14ac:dyDescent="0.25">
      <c r="A163" s="89" t="s">
        <v>891</v>
      </c>
      <c r="B163" s="89"/>
      <c r="C163" s="89" t="s">
        <v>1011</v>
      </c>
      <c r="D163" s="112" t="s">
        <v>1098</v>
      </c>
      <c r="E163" s="54" t="s">
        <v>68</v>
      </c>
      <c r="F163" s="54" t="s">
        <v>59</v>
      </c>
      <c r="G163" s="55" t="s">
        <v>60</v>
      </c>
      <c r="H163" s="124" t="s">
        <v>1315</v>
      </c>
      <c r="I163" s="55" t="s">
        <v>61</v>
      </c>
      <c r="J163" s="55" t="s">
        <v>62</v>
      </c>
      <c r="K163" s="55">
        <v>57</v>
      </c>
      <c r="L163" s="55" t="s">
        <v>465</v>
      </c>
      <c r="M163" s="55" t="s">
        <v>459</v>
      </c>
      <c r="N163" s="115" t="s">
        <v>837</v>
      </c>
      <c r="O163" s="70">
        <v>0</v>
      </c>
      <c r="P163" s="113">
        <v>1123631697</v>
      </c>
      <c r="Q163" s="83" t="s">
        <v>1202</v>
      </c>
      <c r="R163" s="55" t="s">
        <v>1180</v>
      </c>
      <c r="V163" s="110"/>
      <c r="W163" s="132">
        <v>27300000</v>
      </c>
      <c r="X163" s="110"/>
      <c r="Y163" s="55">
        <f t="shared" si="8"/>
        <v>0</v>
      </c>
      <c r="AA163" s="92">
        <f t="shared" ref="AA163:AA165" si="15">W163+Z163</f>
        <v>27300000</v>
      </c>
      <c r="AB163" s="92">
        <f t="shared" si="13"/>
        <v>27300000</v>
      </c>
      <c r="AC163" s="65" t="d">
        <v>2023-06-24</v>
      </c>
      <c r="AD163" s="65" t="d">
        <v>2023-07-04</v>
      </c>
      <c r="AE163" s="65" t="d">
        <v>2024-01-03</v>
      </c>
      <c r="AF163" s="55">
        <v>180</v>
      </c>
      <c r="AM163" s="72" t="s">
        <v>527</v>
      </c>
      <c r="AN163" s="82">
        <f t="shared" si="14"/>
        <v>1</v>
      </c>
    </row>
    <row r="164" spans="1:98" ht="15" customHeight="1" x14ac:dyDescent="0.25">
      <c r="A164" s="89" t="s">
        <v>892</v>
      </c>
      <c r="B164" s="89"/>
      <c r="C164" s="89" t="s">
        <v>1012</v>
      </c>
      <c r="D164" s="112" t="s">
        <v>1099</v>
      </c>
      <c r="E164" s="54" t="s">
        <v>68</v>
      </c>
      <c r="F164" s="54" t="s">
        <v>59</v>
      </c>
      <c r="G164" s="55" t="s">
        <v>60</v>
      </c>
      <c r="H164" s="124" t="s">
        <v>1316</v>
      </c>
      <c r="I164" s="55" t="s">
        <v>61</v>
      </c>
      <c r="J164" s="55" t="s">
        <v>62</v>
      </c>
      <c r="K164" s="55">
        <v>57</v>
      </c>
      <c r="L164" s="55" t="s">
        <v>465</v>
      </c>
      <c r="M164" s="55" t="s">
        <v>459</v>
      </c>
      <c r="N164" s="115" t="s">
        <v>837</v>
      </c>
      <c r="O164" s="70">
        <v>0</v>
      </c>
      <c r="P164" s="113">
        <v>79695121</v>
      </c>
      <c r="Q164" s="83" t="s">
        <v>1203</v>
      </c>
      <c r="R164" s="55" t="s">
        <v>1180</v>
      </c>
      <c r="V164" s="110"/>
      <c r="W164" s="132">
        <v>22666667</v>
      </c>
      <c r="X164" s="110"/>
      <c r="Y164" s="55">
        <f t="shared" si="8"/>
        <v>1</v>
      </c>
      <c r="Z164" s="102">
        <v>6825000</v>
      </c>
      <c r="AA164" s="92">
        <f t="shared" si="15"/>
        <v>29491667</v>
      </c>
      <c r="AB164" s="92">
        <f t="shared" si="13"/>
        <v>29491667</v>
      </c>
      <c r="AC164" s="65" t="d">
        <v>2023-06-28</v>
      </c>
      <c r="AD164" s="65" t="d">
        <v>2023-07-04</v>
      </c>
      <c r="AE164" s="65" t="d">
        <v>2023-12-31</v>
      </c>
      <c r="AF164" s="55">
        <v>178</v>
      </c>
      <c r="AG164" s="55">
        <v>1</v>
      </c>
      <c r="AH164" s="55">
        <v>42</v>
      </c>
      <c r="AM164" s="72" t="s">
        <v>527</v>
      </c>
      <c r="AN164" s="82">
        <f t="shared" si="14"/>
        <v>1</v>
      </c>
    </row>
    <row r="165" spans="1:98" ht="15" customHeight="1" x14ac:dyDescent="0.25">
      <c r="A165" s="89" t="s">
        <v>893</v>
      </c>
      <c r="B165" s="89"/>
      <c r="C165" s="89" t="s">
        <v>1013</v>
      </c>
      <c r="D165" s="112" t="s">
        <v>1100</v>
      </c>
      <c r="E165" s="54" t="s">
        <v>68</v>
      </c>
      <c r="F165" s="54" t="s">
        <v>59</v>
      </c>
      <c r="G165" s="55" t="s">
        <v>60</v>
      </c>
      <c r="H165" s="124" t="s">
        <v>1317</v>
      </c>
      <c r="I165" s="55" t="s">
        <v>61</v>
      </c>
      <c r="J165" s="55" t="s">
        <v>62</v>
      </c>
      <c r="K165" s="55">
        <v>57</v>
      </c>
      <c r="L165" s="55" t="s">
        <v>465</v>
      </c>
      <c r="M165" s="55" t="s">
        <v>459</v>
      </c>
      <c r="N165" s="118" t="s">
        <v>837</v>
      </c>
      <c r="O165" s="70">
        <v>0</v>
      </c>
      <c r="P165" s="113">
        <v>1032394683</v>
      </c>
      <c r="Q165" s="83" t="s">
        <v>1204</v>
      </c>
      <c r="R165" s="55" t="s">
        <v>1180</v>
      </c>
      <c r="V165" s="110"/>
      <c r="W165" s="132">
        <v>25000000</v>
      </c>
      <c r="X165" s="110"/>
      <c r="Y165" s="55">
        <f t="shared" si="8"/>
        <v>1</v>
      </c>
      <c r="Z165" s="102">
        <v>8166667</v>
      </c>
      <c r="AA165" s="92">
        <f t="shared" si="15"/>
        <v>33166667</v>
      </c>
      <c r="AB165" s="92">
        <f t="shared" si="13"/>
        <v>33166667</v>
      </c>
      <c r="AC165" s="65" t="d">
        <v>2023-06-24</v>
      </c>
      <c r="AD165" s="65" t="d">
        <v>2023-06-27</v>
      </c>
      <c r="AE165" s="65" t="d">
        <v>2024-01-15</v>
      </c>
      <c r="AF165" s="55">
        <v>200</v>
      </c>
      <c r="AG165" s="55">
        <v>1</v>
      </c>
      <c r="AH165" s="55">
        <v>50</v>
      </c>
      <c r="AM165" s="72" t="s">
        <v>527</v>
      </c>
      <c r="AN165" s="82">
        <f t="shared" si="14"/>
        <v>1</v>
      </c>
    </row>
    <row r="166" spans="1:98" s="111" customFormat="1" ht="15" customHeight="1" x14ac:dyDescent="0.25">
      <c r="A166" s="89" t="s">
        <v>894</v>
      </c>
      <c r="B166" s="89"/>
      <c r="C166" s="89" t="s">
        <v>991</v>
      </c>
      <c r="D166" s="89" t="s">
        <v>1192</v>
      </c>
      <c r="E166" s="54" t="s">
        <v>68</v>
      </c>
      <c r="F166" s="89" t="s">
        <v>1192</v>
      </c>
      <c r="G166" s="55" t="s">
        <v>60</v>
      </c>
      <c r="H166" s="124" t="s">
        <v>1192</v>
      </c>
      <c r="I166" s="55" t="s">
        <v>61</v>
      </c>
      <c r="J166" s="55" t="s">
        <v>62</v>
      </c>
      <c r="K166" s="55">
        <v>57</v>
      </c>
      <c r="L166" s="55" t="s">
        <v>465</v>
      </c>
      <c r="M166" s="55" t="s">
        <v>459</v>
      </c>
      <c r="N166" s="117"/>
      <c r="O166" s="70">
        <v>0</v>
      </c>
      <c r="P166" s="89" t="s">
        <v>1192</v>
      </c>
      <c r="Q166" s="83" t="s">
        <v>1192</v>
      </c>
      <c r="R166" s="89" t="s">
        <v>1192</v>
      </c>
      <c r="S166" s="55"/>
      <c r="T166" s="55"/>
      <c r="U166" s="55"/>
      <c r="V166" s="110"/>
      <c r="W166" s="89" t="s">
        <v>1192</v>
      </c>
      <c r="X166" s="110"/>
      <c r="Y166" s="55" t="str">
        <f t="shared" si="8"/>
        <v>RECHAZADO</v>
      </c>
      <c r="Z166" s="89" t="s">
        <v>1192</v>
      </c>
      <c r="AA166" s="89" t="s">
        <v>1192</v>
      </c>
      <c r="AB166" s="89" t="s">
        <v>1192</v>
      </c>
      <c r="AC166" s="89" t="s">
        <v>1192</v>
      </c>
      <c r="AD166" s="89" t="s">
        <v>1192</v>
      </c>
      <c r="AE166" s="89" t="s">
        <v>1192</v>
      </c>
      <c r="AF166" s="89" t="s">
        <v>1192</v>
      </c>
      <c r="AG166" s="89" t="s">
        <v>1192</v>
      </c>
      <c r="AH166" s="89" t="s">
        <v>1192</v>
      </c>
      <c r="AI166" s="55"/>
      <c r="AJ166" s="55"/>
      <c r="AK166" s="65"/>
      <c r="AL166" s="93"/>
      <c r="AM166" s="89" t="s">
        <v>1192</v>
      </c>
      <c r="AN166" s="82">
        <v>0</v>
      </c>
      <c r="AO166" s="91"/>
      <c r="AP166" s="91"/>
      <c r="AQ166" s="91"/>
      <c r="AR166" s="91"/>
      <c r="AS166" s="91"/>
      <c r="AT166" s="91"/>
      <c r="AU166" s="91"/>
      <c r="AV166" s="91"/>
      <c r="AW166" s="91"/>
      <c r="AX166" s="91"/>
      <c r="AY166" s="91"/>
      <c r="AZ166" s="91"/>
      <c r="BA166" s="91"/>
      <c r="BB166" s="91"/>
      <c r="BC166" s="91"/>
      <c r="BD166" s="91"/>
      <c r="BE166" s="91"/>
      <c r="BF166" s="91"/>
      <c r="BG166" s="91"/>
      <c r="BH166" s="91"/>
      <c r="BI166" s="91"/>
      <c r="BJ166" s="91"/>
      <c r="BK166" s="91"/>
      <c r="BL166" s="91"/>
      <c r="BM166" s="91"/>
      <c r="BN166" s="91"/>
      <c r="BO166" s="91"/>
      <c r="BP166" s="91"/>
      <c r="BQ166" s="91"/>
      <c r="BR166" s="91"/>
      <c r="BS166" s="91"/>
      <c r="BT166" s="91"/>
      <c r="BU166" s="91"/>
      <c r="BV166" s="91"/>
      <c r="BW166" s="91"/>
      <c r="BX166" s="91"/>
      <c r="BY166" s="91"/>
      <c r="BZ166" s="91"/>
      <c r="CA166" s="91"/>
      <c r="CB166" s="91"/>
      <c r="CC166" s="91"/>
      <c r="CD166" s="91"/>
      <c r="CE166" s="91"/>
      <c r="CF166" s="91"/>
      <c r="CG166" s="91"/>
      <c r="CH166" s="91"/>
      <c r="CI166" s="91"/>
      <c r="CJ166" s="91"/>
      <c r="CK166" s="91"/>
      <c r="CL166" s="91"/>
      <c r="CM166" s="91"/>
      <c r="CN166" s="91"/>
      <c r="CO166" s="91"/>
      <c r="CP166" s="91"/>
      <c r="CQ166" s="91"/>
      <c r="CR166" s="91"/>
      <c r="CS166" s="91"/>
      <c r="CT166" s="91"/>
    </row>
    <row r="167" spans="1:98" ht="15" customHeight="1" x14ac:dyDescent="0.25">
      <c r="A167" s="89" t="s">
        <v>895</v>
      </c>
      <c r="B167" s="89"/>
      <c r="C167" s="89" t="s">
        <v>1014</v>
      </c>
      <c r="D167" s="112" t="s">
        <v>1101</v>
      </c>
      <c r="E167" s="54" t="s">
        <v>68</v>
      </c>
      <c r="F167" s="54" t="s">
        <v>59</v>
      </c>
      <c r="G167" s="55" t="s">
        <v>60</v>
      </c>
      <c r="H167" s="124" t="s">
        <v>1318</v>
      </c>
      <c r="I167" s="55" t="s">
        <v>61</v>
      </c>
      <c r="J167" s="55" t="s">
        <v>62</v>
      </c>
      <c r="K167" s="55">
        <v>57</v>
      </c>
      <c r="L167" s="55" t="s">
        <v>465</v>
      </c>
      <c r="M167" s="55" t="s">
        <v>459</v>
      </c>
      <c r="N167" s="115" t="s">
        <v>841</v>
      </c>
      <c r="O167" s="70">
        <v>0</v>
      </c>
      <c r="P167" s="113">
        <v>1233491635</v>
      </c>
      <c r="Q167" s="83" t="s">
        <v>1205</v>
      </c>
      <c r="R167" s="55" t="s">
        <v>1180</v>
      </c>
      <c r="V167" s="110"/>
      <c r="W167" s="132">
        <v>27300000</v>
      </c>
      <c r="X167" s="110"/>
      <c r="Y167" s="55">
        <f t="shared" si="8"/>
        <v>0</v>
      </c>
      <c r="AA167" s="92">
        <f t="shared" ref="AA167:AA177" si="16">W167+Z167</f>
        <v>27300000</v>
      </c>
      <c r="AB167" s="92">
        <f t="shared" si="13"/>
        <v>27300000</v>
      </c>
      <c r="AC167" s="65" t="d">
        <v>2023-06-24</v>
      </c>
      <c r="AD167" s="65" t="d">
        <v>2023-07-05</v>
      </c>
      <c r="AE167" s="65" t="d">
        <v>2024-01-04</v>
      </c>
      <c r="AF167" s="55">
        <v>180</v>
      </c>
      <c r="AM167" s="72" t="s">
        <v>527</v>
      </c>
      <c r="AN167" s="82">
        <f t="shared" si="14"/>
        <v>1</v>
      </c>
    </row>
    <row r="168" spans="1:98" ht="15" customHeight="1" x14ac:dyDescent="0.25">
      <c r="A168" s="89" t="s">
        <v>896</v>
      </c>
      <c r="B168" s="89"/>
      <c r="C168" s="89" t="s">
        <v>1015</v>
      </c>
      <c r="D168" s="112" t="s">
        <v>1102</v>
      </c>
      <c r="E168" s="54" t="s">
        <v>68</v>
      </c>
      <c r="F168" s="54" t="s">
        <v>59</v>
      </c>
      <c r="G168" s="55" t="s">
        <v>60</v>
      </c>
      <c r="H168" s="124" t="s">
        <v>1319</v>
      </c>
      <c r="I168" s="55" t="s">
        <v>61</v>
      </c>
      <c r="J168" s="55" t="s">
        <v>62</v>
      </c>
      <c r="K168" s="55">
        <v>57</v>
      </c>
      <c r="L168" s="55" t="s">
        <v>465</v>
      </c>
      <c r="M168" s="55" t="s">
        <v>459</v>
      </c>
      <c r="N168" s="115" t="s">
        <v>837</v>
      </c>
      <c r="O168" s="70">
        <v>0</v>
      </c>
      <c r="P168" s="113">
        <v>1026591918</v>
      </c>
      <c r="Q168" s="83" t="s">
        <v>1206</v>
      </c>
      <c r="R168" s="55" t="s">
        <v>1180</v>
      </c>
      <c r="V168" s="110"/>
      <c r="W168" s="132">
        <v>12500000</v>
      </c>
      <c r="X168" s="110"/>
      <c r="Y168" s="55">
        <f t="shared" si="8"/>
        <v>0</v>
      </c>
      <c r="AA168" s="92">
        <f t="shared" si="16"/>
        <v>12500000</v>
      </c>
      <c r="AB168" s="92">
        <f t="shared" si="13"/>
        <v>12500000</v>
      </c>
      <c r="AC168" s="65" t="d">
        <v>2023-06-27</v>
      </c>
      <c r="AD168" s="65" t="d">
        <v>2023-07-04</v>
      </c>
      <c r="AE168" s="65" t="d">
        <v>2023-12-03</v>
      </c>
      <c r="AF168" s="55">
        <v>150</v>
      </c>
      <c r="AM168" s="72" t="s">
        <v>527</v>
      </c>
      <c r="AN168" s="82">
        <f t="shared" si="14"/>
        <v>1</v>
      </c>
    </row>
    <row r="169" spans="1:98" ht="15" customHeight="1" x14ac:dyDescent="0.25">
      <c r="A169" s="89" t="s">
        <v>897</v>
      </c>
      <c r="B169" s="89"/>
      <c r="C169" s="89" t="s">
        <v>1015</v>
      </c>
      <c r="D169" s="112" t="s">
        <v>1102</v>
      </c>
      <c r="E169" s="54" t="s">
        <v>68</v>
      </c>
      <c r="F169" s="54" t="s">
        <v>59</v>
      </c>
      <c r="G169" s="55" t="s">
        <v>60</v>
      </c>
      <c r="H169" s="124" t="s">
        <v>1319</v>
      </c>
      <c r="I169" s="55" t="s">
        <v>61</v>
      </c>
      <c r="J169" s="55" t="s">
        <v>62</v>
      </c>
      <c r="K169" s="55">
        <v>57</v>
      </c>
      <c r="L169" s="55" t="s">
        <v>465</v>
      </c>
      <c r="M169" s="55" t="s">
        <v>459</v>
      </c>
      <c r="N169" s="115" t="s">
        <v>837</v>
      </c>
      <c r="O169" s="70">
        <v>0</v>
      </c>
      <c r="P169" s="113">
        <v>80825856</v>
      </c>
      <c r="Q169" s="83" t="s">
        <v>1207</v>
      </c>
      <c r="R169" s="55" t="s">
        <v>1180</v>
      </c>
      <c r="V169" s="110"/>
      <c r="W169" s="132">
        <v>12500000</v>
      </c>
      <c r="X169" s="110"/>
      <c r="Y169" s="55">
        <f t="shared" si="8"/>
        <v>0</v>
      </c>
      <c r="AA169" s="92">
        <f t="shared" si="16"/>
        <v>12500000</v>
      </c>
      <c r="AB169" s="92">
        <f t="shared" si="13"/>
        <v>12500000</v>
      </c>
      <c r="AC169" s="65" t="d">
        <v>2023-06-27</v>
      </c>
      <c r="AD169" s="65" t="d">
        <v>2023-06-30</v>
      </c>
      <c r="AE169" s="65" t="d">
        <v>2023-11-29</v>
      </c>
      <c r="AF169" s="55">
        <v>150</v>
      </c>
      <c r="AM169" s="72" t="s">
        <v>527</v>
      </c>
      <c r="AN169" s="82">
        <f t="shared" si="14"/>
        <v>1</v>
      </c>
    </row>
    <row r="170" spans="1:98" ht="15" customHeight="1" x14ac:dyDescent="0.25">
      <c r="A170" s="89" t="s">
        <v>898</v>
      </c>
      <c r="B170" s="89"/>
      <c r="C170" s="89" t="s">
        <v>1016</v>
      </c>
      <c r="D170" s="112" t="s">
        <v>1103</v>
      </c>
      <c r="E170" s="54" t="s">
        <v>68</v>
      </c>
      <c r="F170" s="54" t="s">
        <v>59</v>
      </c>
      <c r="G170" s="55" t="s">
        <v>60</v>
      </c>
      <c r="H170" s="124" t="s">
        <v>1316</v>
      </c>
      <c r="I170" s="55" t="s">
        <v>61</v>
      </c>
      <c r="J170" s="55" t="s">
        <v>62</v>
      </c>
      <c r="K170" s="55">
        <v>57</v>
      </c>
      <c r="L170" s="55" t="s">
        <v>465</v>
      </c>
      <c r="M170" s="55" t="s">
        <v>459</v>
      </c>
      <c r="N170" s="115" t="s">
        <v>837</v>
      </c>
      <c r="O170" s="70">
        <v>0</v>
      </c>
      <c r="P170" s="113">
        <v>79755746</v>
      </c>
      <c r="Q170" s="83" t="s">
        <v>1208</v>
      </c>
      <c r="R170" s="55" t="s">
        <v>1180</v>
      </c>
      <c r="V170" s="110"/>
      <c r="W170" s="132">
        <v>22750000</v>
      </c>
      <c r="X170" s="110"/>
      <c r="Y170" s="55">
        <f t="shared" si="8"/>
        <v>1</v>
      </c>
      <c r="Z170" s="102">
        <v>4853333</v>
      </c>
      <c r="AA170" s="92">
        <f t="shared" si="16"/>
        <v>27603333</v>
      </c>
      <c r="AB170" s="92">
        <f t="shared" si="13"/>
        <v>27603333</v>
      </c>
      <c r="AC170" s="65" t="d">
        <v>2023-06-27</v>
      </c>
      <c r="AD170" s="65" t="d">
        <v>2023-06-30</v>
      </c>
      <c r="AE170" s="65" t="d">
        <v>2023-12-31</v>
      </c>
      <c r="AF170" s="55">
        <v>183</v>
      </c>
      <c r="AG170" s="55">
        <v>1</v>
      </c>
      <c r="AH170" s="55">
        <v>32</v>
      </c>
      <c r="AM170" s="72" t="s">
        <v>527</v>
      </c>
      <c r="AN170" s="82">
        <f t="shared" si="14"/>
        <v>1</v>
      </c>
    </row>
    <row r="171" spans="1:98" ht="15" customHeight="1" x14ac:dyDescent="0.25">
      <c r="A171" s="89" t="s">
        <v>899</v>
      </c>
      <c r="B171" s="89"/>
      <c r="C171" s="89" t="s">
        <v>1016</v>
      </c>
      <c r="D171" s="112" t="s">
        <v>1103</v>
      </c>
      <c r="E171" s="54" t="s">
        <v>68</v>
      </c>
      <c r="F171" s="54" t="s">
        <v>59</v>
      </c>
      <c r="G171" s="55" t="s">
        <v>60</v>
      </c>
      <c r="H171" s="124" t="s">
        <v>1316</v>
      </c>
      <c r="I171" s="55" t="s">
        <v>61</v>
      </c>
      <c r="J171" s="55" t="s">
        <v>62</v>
      </c>
      <c r="K171" s="55">
        <v>57</v>
      </c>
      <c r="L171" s="55" t="s">
        <v>465</v>
      </c>
      <c r="M171" s="55" t="s">
        <v>459</v>
      </c>
      <c r="N171" s="115" t="s">
        <v>837</v>
      </c>
      <c r="O171" s="70">
        <v>0</v>
      </c>
      <c r="P171" s="113">
        <v>81740245</v>
      </c>
      <c r="Q171" s="83" t="s">
        <v>1209</v>
      </c>
      <c r="R171" s="55" t="s">
        <v>1180</v>
      </c>
      <c r="V171" s="110"/>
      <c r="W171" s="132">
        <v>22750000</v>
      </c>
      <c r="X171" s="110"/>
      <c r="Y171" s="55">
        <f t="shared" si="8"/>
        <v>1</v>
      </c>
      <c r="Z171" s="102">
        <v>4550000</v>
      </c>
      <c r="AA171" s="92">
        <f t="shared" si="16"/>
        <v>27300000</v>
      </c>
      <c r="AB171" s="92">
        <f t="shared" si="13"/>
        <v>27300000</v>
      </c>
      <c r="AC171" s="65" t="d">
        <v>2023-06-27</v>
      </c>
      <c r="AD171" s="65" t="d">
        <v>2023-07-04</v>
      </c>
      <c r="AE171" s="65" t="d">
        <v>2024-01-09</v>
      </c>
      <c r="AF171" s="55">
        <v>180</v>
      </c>
      <c r="AG171" s="55">
        <v>1</v>
      </c>
      <c r="AH171" s="55">
        <v>37</v>
      </c>
      <c r="AM171" s="72" t="s">
        <v>527</v>
      </c>
      <c r="AN171" s="82">
        <f t="shared" si="14"/>
        <v>1</v>
      </c>
    </row>
    <row r="172" spans="1:98" ht="15" customHeight="1" x14ac:dyDescent="0.25">
      <c r="A172" s="89" t="s">
        <v>900</v>
      </c>
      <c r="B172" s="89"/>
      <c r="C172" s="89" t="s">
        <v>1015</v>
      </c>
      <c r="D172" s="112" t="s">
        <v>1102</v>
      </c>
      <c r="E172" s="54" t="s">
        <v>68</v>
      </c>
      <c r="F172" s="54" t="s">
        <v>59</v>
      </c>
      <c r="G172" s="55" t="s">
        <v>60</v>
      </c>
      <c r="H172" s="124" t="s">
        <v>1320</v>
      </c>
      <c r="I172" s="55" t="s">
        <v>61</v>
      </c>
      <c r="J172" s="55" t="s">
        <v>62</v>
      </c>
      <c r="K172" s="55">
        <v>57</v>
      </c>
      <c r="L172" s="55" t="s">
        <v>465</v>
      </c>
      <c r="M172" s="55" t="s">
        <v>459</v>
      </c>
      <c r="N172" s="115" t="s">
        <v>837</v>
      </c>
      <c r="O172" s="70">
        <v>0</v>
      </c>
      <c r="P172" s="113" t="s">
        <v>1292</v>
      </c>
      <c r="Q172" s="83" t="s">
        <v>1210</v>
      </c>
      <c r="R172" s="55" t="s">
        <v>1180</v>
      </c>
      <c r="V172" s="110"/>
      <c r="W172" s="132">
        <v>12500000</v>
      </c>
      <c r="X172" s="110"/>
      <c r="Y172" s="55">
        <f t="shared" si="8"/>
        <v>0</v>
      </c>
      <c r="AA172" s="92">
        <f t="shared" si="16"/>
        <v>12500000</v>
      </c>
      <c r="AB172" s="92">
        <f t="shared" si="13"/>
        <v>12500000</v>
      </c>
      <c r="AC172" s="65" t="d">
        <v>2023-06-28</v>
      </c>
      <c r="AD172" s="65" t="d">
        <v>2023-06-30</v>
      </c>
      <c r="AE172" s="65" t="d">
        <v>2023-11-29</v>
      </c>
      <c r="AF172" s="55">
        <v>150</v>
      </c>
      <c r="AM172" s="72" t="s">
        <v>527</v>
      </c>
      <c r="AN172" s="82">
        <f t="shared" si="14"/>
        <v>1</v>
      </c>
    </row>
    <row r="173" spans="1:98" ht="15" customHeight="1" x14ac:dyDescent="0.25">
      <c r="A173" s="89" t="s">
        <v>901</v>
      </c>
      <c r="B173" s="89"/>
      <c r="C173" s="89" t="s">
        <v>1017</v>
      </c>
      <c r="D173" s="112" t="s">
        <v>1104</v>
      </c>
      <c r="E173" s="54" t="s">
        <v>68</v>
      </c>
      <c r="F173" s="54" t="s">
        <v>59</v>
      </c>
      <c r="G173" s="55" t="s">
        <v>60</v>
      </c>
      <c r="H173" s="124" t="s">
        <v>1321</v>
      </c>
      <c r="I173" s="55" t="s">
        <v>61</v>
      </c>
      <c r="J173" s="55" t="s">
        <v>62</v>
      </c>
      <c r="K173" s="55">
        <v>57</v>
      </c>
      <c r="L173" s="55" t="s">
        <v>465</v>
      </c>
      <c r="M173" s="55" t="s">
        <v>459</v>
      </c>
      <c r="N173" s="115" t="s">
        <v>837</v>
      </c>
      <c r="O173" s="70">
        <v>0</v>
      </c>
      <c r="P173" s="113">
        <v>33254128</v>
      </c>
      <c r="Q173" s="83" t="s">
        <v>1211</v>
      </c>
      <c r="R173" s="55" t="s">
        <v>1180</v>
      </c>
      <c r="V173" s="110"/>
      <c r="W173" s="132">
        <v>30000000</v>
      </c>
      <c r="X173" s="110"/>
      <c r="Y173" s="55">
        <f t="shared" si="8"/>
        <v>0</v>
      </c>
      <c r="AA173" s="92">
        <f t="shared" si="16"/>
        <v>30000000</v>
      </c>
      <c r="AB173" s="92">
        <f t="shared" si="13"/>
        <v>30000000</v>
      </c>
      <c r="AC173" s="65" t="d">
        <v>2023-06-28</v>
      </c>
      <c r="AD173" s="65" t="d">
        <v>2023-07-04</v>
      </c>
      <c r="AE173" s="65" t="d">
        <v>2024-01-03</v>
      </c>
      <c r="AF173" s="55">
        <v>180</v>
      </c>
      <c r="AM173" s="72" t="s">
        <v>527</v>
      </c>
      <c r="AN173" s="82">
        <f t="shared" si="14"/>
        <v>1</v>
      </c>
    </row>
    <row r="174" spans="1:98" ht="15" customHeight="1" x14ac:dyDescent="0.25">
      <c r="A174" s="89" t="s">
        <v>902</v>
      </c>
      <c r="B174" s="89"/>
      <c r="C174" s="89" t="s">
        <v>1015</v>
      </c>
      <c r="D174" s="112" t="s">
        <v>1102</v>
      </c>
      <c r="E174" s="54" t="s">
        <v>68</v>
      </c>
      <c r="F174" s="54" t="s">
        <v>59</v>
      </c>
      <c r="G174" s="55" t="s">
        <v>60</v>
      </c>
      <c r="H174" s="124" t="s">
        <v>1319</v>
      </c>
      <c r="I174" s="55" t="s">
        <v>61</v>
      </c>
      <c r="J174" s="55" t="s">
        <v>62</v>
      </c>
      <c r="K174" s="55">
        <v>57</v>
      </c>
      <c r="L174" s="55" t="s">
        <v>465</v>
      </c>
      <c r="M174" s="55" t="s">
        <v>459</v>
      </c>
      <c r="N174" s="115" t="s">
        <v>837</v>
      </c>
      <c r="O174" s="70">
        <v>0</v>
      </c>
      <c r="P174" s="113">
        <v>1000807327</v>
      </c>
      <c r="Q174" s="83" t="s">
        <v>1193</v>
      </c>
      <c r="R174" s="55" t="s">
        <v>1180</v>
      </c>
      <c r="V174" s="110"/>
      <c r="W174" s="132">
        <v>12500000</v>
      </c>
      <c r="X174" s="110"/>
      <c r="Y174" s="55">
        <f t="shared" si="8"/>
        <v>0</v>
      </c>
      <c r="AA174" s="92">
        <f t="shared" si="16"/>
        <v>12500000</v>
      </c>
      <c r="AB174" s="92">
        <f t="shared" si="13"/>
        <v>12500000</v>
      </c>
      <c r="AC174" s="65" t="d">
        <v>2023-06-27</v>
      </c>
      <c r="AD174" s="65" t="d">
        <v>2023-07-04</v>
      </c>
      <c r="AE174" s="65" t="d">
        <v>2023-12-03</v>
      </c>
      <c r="AF174" s="55">
        <v>150</v>
      </c>
      <c r="AM174" s="72" t="s">
        <v>527</v>
      </c>
      <c r="AN174" s="82">
        <f t="shared" si="14"/>
        <v>1</v>
      </c>
    </row>
    <row r="175" spans="1:98" ht="15" customHeight="1" x14ac:dyDescent="0.25">
      <c r="A175" s="89" t="s">
        <v>903</v>
      </c>
      <c r="B175" s="89"/>
      <c r="C175" s="89" t="s">
        <v>1015</v>
      </c>
      <c r="D175" s="112" t="s">
        <v>1102</v>
      </c>
      <c r="E175" s="54" t="s">
        <v>68</v>
      </c>
      <c r="F175" s="54" t="s">
        <v>59</v>
      </c>
      <c r="G175" s="55" t="s">
        <v>60</v>
      </c>
      <c r="H175" s="124" t="s">
        <v>1320</v>
      </c>
      <c r="I175" s="55" t="s">
        <v>61</v>
      </c>
      <c r="J175" s="55" t="s">
        <v>62</v>
      </c>
      <c r="K175" s="55">
        <v>57</v>
      </c>
      <c r="L175" s="55" t="s">
        <v>465</v>
      </c>
      <c r="M175" s="55" t="s">
        <v>459</v>
      </c>
      <c r="N175" s="115" t="s">
        <v>837</v>
      </c>
      <c r="O175" s="70">
        <v>0</v>
      </c>
      <c r="P175" s="113">
        <v>79138055</v>
      </c>
      <c r="Q175" s="83" t="s">
        <v>1212</v>
      </c>
      <c r="R175" s="55" t="s">
        <v>1180</v>
      </c>
      <c r="V175" s="110"/>
      <c r="W175" s="132">
        <v>12500000</v>
      </c>
      <c r="X175" s="110"/>
      <c r="Y175" s="55">
        <f t="shared" si="8"/>
        <v>0</v>
      </c>
      <c r="AA175" s="92">
        <f t="shared" si="16"/>
        <v>12500000</v>
      </c>
      <c r="AB175" s="92">
        <f t="shared" si="13"/>
        <v>12500000</v>
      </c>
      <c r="AC175" s="65" t="d">
        <v>2023-06-28</v>
      </c>
      <c r="AD175" s="65" t="d">
        <v>2023-06-30</v>
      </c>
      <c r="AE175" s="65" t="d">
        <v>2023-11-29</v>
      </c>
      <c r="AF175" s="55">
        <v>150</v>
      </c>
      <c r="AM175" s="72" t="s">
        <v>527</v>
      </c>
      <c r="AN175" s="82">
        <f t="shared" si="14"/>
        <v>1</v>
      </c>
    </row>
    <row r="176" spans="1:98" ht="15" customHeight="1" x14ac:dyDescent="0.25">
      <c r="A176" s="89" t="s">
        <v>904</v>
      </c>
      <c r="B176" s="89"/>
      <c r="C176" s="89" t="s">
        <v>1018</v>
      </c>
      <c r="D176" s="112" t="s">
        <v>1105</v>
      </c>
      <c r="E176" s="54" t="s">
        <v>68</v>
      </c>
      <c r="F176" s="54" t="s">
        <v>59</v>
      </c>
      <c r="G176" s="55" t="s">
        <v>60</v>
      </c>
      <c r="H176" s="124" t="s">
        <v>1322</v>
      </c>
      <c r="I176" s="55" t="s">
        <v>61</v>
      </c>
      <c r="J176" s="55" t="s">
        <v>62</v>
      </c>
      <c r="K176" s="55">
        <v>57</v>
      </c>
      <c r="L176" s="55" t="s">
        <v>465</v>
      </c>
      <c r="M176" s="55" t="s">
        <v>459</v>
      </c>
      <c r="N176" s="115" t="s">
        <v>837</v>
      </c>
      <c r="O176" s="70">
        <v>0</v>
      </c>
      <c r="P176" s="113">
        <v>79771661</v>
      </c>
      <c r="Q176" s="83" t="s">
        <v>1213</v>
      </c>
      <c r="R176" s="55" t="s">
        <v>1180</v>
      </c>
      <c r="V176" s="110"/>
      <c r="W176" s="132">
        <v>12500000</v>
      </c>
      <c r="X176" s="110"/>
      <c r="Y176" s="55">
        <f t="shared" si="8"/>
        <v>1</v>
      </c>
      <c r="Z176" s="102">
        <v>6250000</v>
      </c>
      <c r="AA176" s="92">
        <f t="shared" si="16"/>
        <v>18750000</v>
      </c>
      <c r="AB176" s="92">
        <f t="shared" si="13"/>
        <v>18750000</v>
      </c>
      <c r="AC176" s="65" t="d">
        <v>2023-06-28</v>
      </c>
      <c r="AD176" s="65" t="d">
        <v>2023-07-06</v>
      </c>
      <c r="AE176" s="65" t="d">
        <v>2024-02-20</v>
      </c>
      <c r="AF176" s="55">
        <v>225</v>
      </c>
      <c r="AG176" s="55">
        <v>1</v>
      </c>
      <c r="AH176" s="55">
        <v>77</v>
      </c>
      <c r="AM176" s="72" t="s">
        <v>527</v>
      </c>
      <c r="AN176" s="82">
        <f t="shared" si="14"/>
        <v>1</v>
      </c>
    </row>
    <row r="177" spans="1:98" ht="15" customHeight="1" x14ac:dyDescent="0.25">
      <c r="A177" s="89" t="s">
        <v>905</v>
      </c>
      <c r="B177" s="89"/>
      <c r="C177" s="89" t="s">
        <v>1018</v>
      </c>
      <c r="D177" s="112" t="s">
        <v>1105</v>
      </c>
      <c r="E177" s="54" t="s">
        <v>68</v>
      </c>
      <c r="F177" s="54" t="s">
        <v>59</v>
      </c>
      <c r="G177" s="55" t="s">
        <v>60</v>
      </c>
      <c r="H177" s="124" t="s">
        <v>1322</v>
      </c>
      <c r="I177" s="55" t="s">
        <v>61</v>
      </c>
      <c r="J177" s="55" t="s">
        <v>62</v>
      </c>
      <c r="K177" s="55">
        <v>57</v>
      </c>
      <c r="L177" s="55" t="s">
        <v>465</v>
      </c>
      <c r="M177" s="55" t="s">
        <v>459</v>
      </c>
      <c r="N177" s="115" t="s">
        <v>837</v>
      </c>
      <c r="O177" s="70">
        <v>0</v>
      </c>
      <c r="P177" s="113">
        <v>1026598365</v>
      </c>
      <c r="Q177" s="83" t="s">
        <v>1214</v>
      </c>
      <c r="R177" s="55" t="s">
        <v>1180</v>
      </c>
      <c r="V177" s="110"/>
      <c r="W177" s="132">
        <v>12500000</v>
      </c>
      <c r="X177" s="110"/>
      <c r="Y177" s="55">
        <f t="shared" si="8"/>
        <v>0</v>
      </c>
      <c r="AA177" s="92">
        <f t="shared" si="16"/>
        <v>12500000</v>
      </c>
      <c r="AB177" s="92">
        <f t="shared" si="13"/>
        <v>12500000</v>
      </c>
      <c r="AC177" s="65" t="d">
        <v>2023-06-26</v>
      </c>
      <c r="AD177" s="65" t="d">
        <v>2023-06-30</v>
      </c>
      <c r="AE177" s="65" t="d">
        <v>2024-02-13</v>
      </c>
      <c r="AF177" s="55">
        <v>225</v>
      </c>
      <c r="AM177" s="72" t="s">
        <v>527</v>
      </c>
      <c r="AN177" s="82">
        <f t="shared" si="14"/>
        <v>1</v>
      </c>
    </row>
    <row r="178" spans="1:98" s="111" customFormat="1" ht="15" customHeight="1" x14ac:dyDescent="0.25">
      <c r="A178" s="89" t="s">
        <v>906</v>
      </c>
      <c r="B178" s="89"/>
      <c r="C178" s="89" t="s">
        <v>1018</v>
      </c>
      <c r="D178" s="89" t="s">
        <v>1192</v>
      </c>
      <c r="E178" s="54" t="s">
        <v>68</v>
      </c>
      <c r="F178" s="89" t="s">
        <v>1192</v>
      </c>
      <c r="G178" s="55" t="s">
        <v>60</v>
      </c>
      <c r="H178" s="124" t="s">
        <v>1192</v>
      </c>
      <c r="I178" s="55" t="s">
        <v>61</v>
      </c>
      <c r="J178" s="55" t="s">
        <v>62</v>
      </c>
      <c r="K178" s="55">
        <v>57</v>
      </c>
      <c r="L178" s="55" t="s">
        <v>465</v>
      </c>
      <c r="M178" s="55" t="s">
        <v>459</v>
      </c>
      <c r="N178" s="117"/>
      <c r="O178" s="70">
        <v>0</v>
      </c>
      <c r="P178" s="89" t="s">
        <v>1192</v>
      </c>
      <c r="Q178" s="83" t="s">
        <v>1192</v>
      </c>
      <c r="R178" s="89" t="s">
        <v>1192</v>
      </c>
      <c r="S178" s="55"/>
      <c r="T178" s="55"/>
      <c r="U178" s="55"/>
      <c r="V178" s="110"/>
      <c r="W178" s="89" t="s">
        <v>1192</v>
      </c>
      <c r="X178" s="110"/>
      <c r="Y178" s="55" t="str">
        <f t="shared" si="8"/>
        <v>RECHAZADO</v>
      </c>
      <c r="Z178" s="89" t="s">
        <v>1192</v>
      </c>
      <c r="AA178" s="89" t="s">
        <v>1192</v>
      </c>
      <c r="AB178" s="89" t="s">
        <v>1192</v>
      </c>
      <c r="AC178" s="89" t="s">
        <v>1192</v>
      </c>
      <c r="AD178" s="89" t="s">
        <v>1192</v>
      </c>
      <c r="AE178" s="89" t="s">
        <v>1192</v>
      </c>
      <c r="AF178" s="89" t="s">
        <v>1192</v>
      </c>
      <c r="AG178" s="89" t="s">
        <v>1192</v>
      </c>
      <c r="AH178" s="89" t="s">
        <v>1192</v>
      </c>
      <c r="AI178" s="55"/>
      <c r="AJ178" s="55"/>
      <c r="AK178" s="65"/>
      <c r="AL178" s="93"/>
      <c r="AM178" s="89" t="s">
        <v>1192</v>
      </c>
      <c r="AN178" s="82">
        <v>0</v>
      </c>
      <c r="AO178" s="91"/>
      <c r="AP178" s="91"/>
      <c r="AQ178" s="91"/>
      <c r="AR178" s="91"/>
      <c r="AS178" s="91"/>
      <c r="AT178" s="91"/>
      <c r="AU178" s="91"/>
      <c r="AV178" s="91"/>
      <c r="AW178" s="91"/>
      <c r="AX178" s="91"/>
      <c r="AY178" s="91"/>
      <c r="AZ178" s="91"/>
      <c r="BA178" s="91"/>
      <c r="BB178" s="91"/>
      <c r="BC178" s="91"/>
      <c r="BD178" s="91"/>
      <c r="BE178" s="91"/>
      <c r="BF178" s="91"/>
      <c r="BG178" s="91"/>
      <c r="BH178" s="91"/>
      <c r="BI178" s="91"/>
      <c r="BJ178" s="91"/>
      <c r="BK178" s="91"/>
      <c r="BL178" s="91"/>
      <c r="BM178" s="91"/>
      <c r="BN178" s="91"/>
      <c r="BO178" s="91"/>
      <c r="BP178" s="91"/>
      <c r="BQ178" s="91"/>
      <c r="BR178" s="91"/>
      <c r="BS178" s="91"/>
      <c r="BT178" s="91"/>
      <c r="BU178" s="91"/>
      <c r="BV178" s="91"/>
      <c r="BW178" s="91"/>
      <c r="BX178" s="91"/>
      <c r="BY178" s="91"/>
      <c r="BZ178" s="91"/>
      <c r="CA178" s="91"/>
      <c r="CB178" s="91"/>
      <c r="CC178" s="91"/>
      <c r="CD178" s="91"/>
      <c r="CE178" s="91"/>
      <c r="CF178" s="91"/>
      <c r="CG178" s="91"/>
      <c r="CH178" s="91"/>
      <c r="CI178" s="91"/>
      <c r="CJ178" s="91"/>
      <c r="CK178" s="91"/>
      <c r="CL178" s="91"/>
      <c r="CM178" s="91"/>
      <c r="CN178" s="91"/>
      <c r="CO178" s="91"/>
      <c r="CP178" s="91"/>
      <c r="CQ178" s="91"/>
      <c r="CR178" s="91"/>
      <c r="CS178" s="91"/>
      <c r="CT178" s="91"/>
    </row>
    <row r="179" spans="1:98" ht="15" customHeight="1" x14ac:dyDescent="0.25">
      <c r="A179" s="89" t="s">
        <v>907</v>
      </c>
      <c r="B179" s="89"/>
      <c r="C179" s="89" t="s">
        <v>1018</v>
      </c>
      <c r="D179" s="112" t="s">
        <v>1105</v>
      </c>
      <c r="E179" s="54" t="s">
        <v>68</v>
      </c>
      <c r="F179" s="54" t="s">
        <v>59</v>
      </c>
      <c r="G179" s="55" t="s">
        <v>60</v>
      </c>
      <c r="H179" s="123" t="s">
        <v>1323</v>
      </c>
      <c r="I179" s="55" t="s">
        <v>61</v>
      </c>
      <c r="J179" s="55" t="s">
        <v>62</v>
      </c>
      <c r="K179" s="55">
        <v>57</v>
      </c>
      <c r="L179" s="55" t="s">
        <v>465</v>
      </c>
      <c r="M179" s="55" t="s">
        <v>459</v>
      </c>
      <c r="N179" s="118" t="s">
        <v>837</v>
      </c>
      <c r="O179" s="70">
        <v>0</v>
      </c>
      <c r="P179" s="144">
        <v>1018492761</v>
      </c>
      <c r="Q179" s="144" t="s">
        <v>1215</v>
      </c>
      <c r="R179" s="55" t="s">
        <v>1180</v>
      </c>
      <c r="V179" s="110"/>
      <c r="W179" s="145">
        <v>12500000</v>
      </c>
      <c r="X179" s="110"/>
      <c r="Y179" s="55">
        <f t="shared" si="8"/>
        <v>0</v>
      </c>
      <c r="AA179" s="92">
        <f t="shared" ref="AA179:AA187" si="17">W179+Z179</f>
        <v>12500000</v>
      </c>
      <c r="AB179" s="92">
        <f t="shared" si="13"/>
        <v>12500000</v>
      </c>
      <c r="AC179" s="65" t="d">
        <v>2023-06-28</v>
      </c>
      <c r="AD179" s="65" t="d">
        <v>2023-06-30</v>
      </c>
      <c r="AE179" s="65" t="d">
        <v>2023-11-29</v>
      </c>
      <c r="AF179" s="55">
        <v>150</v>
      </c>
      <c r="AM179" s="72" t="s">
        <v>527</v>
      </c>
      <c r="AN179" s="82">
        <f t="shared" si="14"/>
        <v>1</v>
      </c>
    </row>
    <row r="180" spans="1:98" ht="15" customHeight="1" x14ac:dyDescent="0.25">
      <c r="A180" s="89" t="s">
        <v>908</v>
      </c>
      <c r="B180" s="89"/>
      <c r="C180" s="89" t="s">
        <v>1015</v>
      </c>
      <c r="D180" s="112" t="s">
        <v>1102</v>
      </c>
      <c r="E180" s="54" t="s">
        <v>68</v>
      </c>
      <c r="F180" s="54" t="s">
        <v>59</v>
      </c>
      <c r="G180" s="55" t="s">
        <v>60</v>
      </c>
      <c r="H180" s="124" t="s">
        <v>1319</v>
      </c>
      <c r="I180" s="55" t="s">
        <v>61</v>
      </c>
      <c r="J180" s="55" t="s">
        <v>62</v>
      </c>
      <c r="K180" s="55">
        <v>57</v>
      </c>
      <c r="L180" s="55" t="s">
        <v>465</v>
      </c>
      <c r="M180" s="55" t="s">
        <v>459</v>
      </c>
      <c r="N180" s="115" t="s">
        <v>837</v>
      </c>
      <c r="O180" s="70">
        <v>0</v>
      </c>
      <c r="P180" s="113">
        <v>41629054</v>
      </c>
      <c r="Q180" s="83" t="s">
        <v>1216</v>
      </c>
      <c r="R180" s="55" t="s">
        <v>1180</v>
      </c>
      <c r="V180" s="110"/>
      <c r="W180" s="132">
        <v>12500000</v>
      </c>
      <c r="X180" s="110"/>
      <c r="Y180" s="55">
        <f t="shared" si="8"/>
        <v>1</v>
      </c>
      <c r="Z180" s="102">
        <v>2250000</v>
      </c>
      <c r="AA180" s="92">
        <f t="shared" si="17"/>
        <v>14750000</v>
      </c>
      <c r="AB180" s="92">
        <f t="shared" si="13"/>
        <v>14750000</v>
      </c>
      <c r="AC180" s="65" t="d">
        <v>2023-06-28</v>
      </c>
      <c r="AD180" s="65" t="d">
        <v>2023-07-04</v>
      </c>
      <c r="AE180" s="65" t="d">
        <v>2023-12-31</v>
      </c>
      <c r="AF180" s="55">
        <v>178</v>
      </c>
      <c r="AG180" s="55">
        <v>1</v>
      </c>
      <c r="AH180" s="55">
        <v>28</v>
      </c>
      <c r="AM180" s="72" t="s">
        <v>527</v>
      </c>
      <c r="AN180" s="82">
        <f t="shared" si="14"/>
        <v>1</v>
      </c>
    </row>
    <row r="181" spans="1:98" ht="15" customHeight="1" x14ac:dyDescent="0.25">
      <c r="A181" s="89" t="s">
        <v>909</v>
      </c>
      <c r="B181" s="89"/>
      <c r="C181" s="89" t="s">
        <v>1019</v>
      </c>
      <c r="D181" s="112" t="s">
        <v>1106</v>
      </c>
      <c r="E181" s="54" t="s">
        <v>68</v>
      </c>
      <c r="F181" s="54" t="s">
        <v>59</v>
      </c>
      <c r="G181" s="55" t="s">
        <v>60</v>
      </c>
      <c r="H181" s="129" t="s">
        <v>585</v>
      </c>
      <c r="I181" s="55" t="s">
        <v>61</v>
      </c>
      <c r="J181" s="55" t="s">
        <v>62</v>
      </c>
      <c r="K181" s="55">
        <v>57</v>
      </c>
      <c r="L181" s="55" t="s">
        <v>465</v>
      </c>
      <c r="M181" s="55" t="s">
        <v>459</v>
      </c>
      <c r="N181" s="116" t="s">
        <v>845</v>
      </c>
      <c r="O181" s="70">
        <v>0</v>
      </c>
      <c r="P181" s="113">
        <v>1007027883</v>
      </c>
      <c r="Q181" s="83" t="s">
        <v>1217</v>
      </c>
      <c r="R181" s="55" t="s">
        <v>1180</v>
      </c>
      <c r="V181" s="110"/>
      <c r="W181" s="132">
        <v>31200000</v>
      </c>
      <c r="X181" s="110"/>
      <c r="Y181" s="55">
        <f t="shared" si="8"/>
        <v>0</v>
      </c>
      <c r="AA181" s="92">
        <f t="shared" si="17"/>
        <v>31200000</v>
      </c>
      <c r="AB181" s="92">
        <f t="shared" si="13"/>
        <v>31200000</v>
      </c>
      <c r="AC181" s="65" t="d">
        <v>2023-06-28</v>
      </c>
      <c r="AD181" s="65" t="d">
        <v>2023-06-29</v>
      </c>
      <c r="AE181" s="65" t="d">
        <v>2023-12-28</v>
      </c>
      <c r="AF181" s="55">
        <v>180</v>
      </c>
      <c r="AM181" s="72" t="s">
        <v>527</v>
      </c>
      <c r="AN181" s="82">
        <f t="shared" si="14"/>
        <v>1</v>
      </c>
    </row>
    <row r="182" spans="1:98" ht="15" customHeight="1" x14ac:dyDescent="0.25">
      <c r="A182" s="89" t="s">
        <v>910</v>
      </c>
      <c r="B182" s="89"/>
      <c r="C182" s="89" t="s">
        <v>1020</v>
      </c>
      <c r="D182" s="112" t="s">
        <v>1107</v>
      </c>
      <c r="E182" s="54" t="s">
        <v>543</v>
      </c>
      <c r="F182" s="54" t="s">
        <v>59</v>
      </c>
      <c r="G182" s="55" t="s">
        <v>60</v>
      </c>
      <c r="H182" s="129" t="s">
        <v>1324</v>
      </c>
      <c r="I182" s="55" t="s">
        <v>61</v>
      </c>
      <c r="J182" s="55" t="s">
        <v>62</v>
      </c>
      <c r="K182" s="55">
        <v>57</v>
      </c>
      <c r="L182" s="55" t="s">
        <v>465</v>
      </c>
      <c r="M182" s="55" t="s">
        <v>459</v>
      </c>
      <c r="N182" s="115" t="s">
        <v>1396</v>
      </c>
      <c r="O182" s="70">
        <v>0</v>
      </c>
      <c r="P182" s="113">
        <v>899999230</v>
      </c>
      <c r="Q182" s="83" t="s">
        <v>1218</v>
      </c>
      <c r="R182" s="55" t="s">
        <v>470</v>
      </c>
      <c r="V182" s="110"/>
      <c r="W182" s="132">
        <v>410437363</v>
      </c>
      <c r="X182" s="110"/>
      <c r="Y182" s="55">
        <f t="shared" si="8"/>
        <v>1</v>
      </c>
      <c r="AA182" s="92">
        <f t="shared" si="17"/>
        <v>410437363</v>
      </c>
      <c r="AB182" s="92">
        <f t="shared" si="13"/>
        <v>410437363</v>
      </c>
      <c r="AC182" s="65" t="d">
        <v>2023-06-28</v>
      </c>
      <c r="AD182" s="65" t="d">
        <v>2023-07-13</v>
      </c>
      <c r="AE182" s="65" t="d">
        <v>2024-05-12</v>
      </c>
      <c r="AF182" s="55">
        <v>180</v>
      </c>
      <c r="AG182" s="55">
        <v>1</v>
      </c>
      <c r="AH182" s="55">
        <v>121</v>
      </c>
      <c r="AM182" s="72" t="s">
        <v>64</v>
      </c>
      <c r="AN182" s="82" t="s">
        <v>1425</v>
      </c>
    </row>
    <row r="183" spans="1:98" s="108" customFormat="1" ht="15" customHeight="1" x14ac:dyDescent="0.25">
      <c r="A183" s="89" t="s">
        <v>911</v>
      </c>
      <c r="B183" s="89"/>
      <c r="C183" s="89" t="s">
        <v>1021</v>
      </c>
      <c r="D183" s="89" t="s">
        <v>516</v>
      </c>
      <c r="E183" s="54" t="s">
        <v>478</v>
      </c>
      <c r="F183" s="54" t="s">
        <v>478</v>
      </c>
      <c r="G183" s="55" t="s">
        <v>60</v>
      </c>
      <c r="H183" s="129" t="s">
        <v>1325</v>
      </c>
      <c r="I183" s="55" t="s">
        <v>61</v>
      </c>
      <c r="J183" s="55" t="s">
        <v>62</v>
      </c>
      <c r="K183" s="55">
        <v>57</v>
      </c>
      <c r="L183" s="55" t="s">
        <v>465</v>
      </c>
      <c r="M183" s="55" t="s">
        <v>459</v>
      </c>
      <c r="N183" s="115" t="s">
        <v>840</v>
      </c>
      <c r="O183" s="70">
        <v>0</v>
      </c>
      <c r="P183" s="113">
        <v>8999990619</v>
      </c>
      <c r="Q183" s="83" t="s">
        <v>1219</v>
      </c>
      <c r="R183" s="55" t="s">
        <v>470</v>
      </c>
      <c r="S183" s="55"/>
      <c r="T183" s="55"/>
      <c r="U183" s="55"/>
      <c r="V183" s="110"/>
      <c r="W183" s="145">
        <v>630060000</v>
      </c>
      <c r="X183" s="110"/>
      <c r="Y183" s="55">
        <f t="shared" si="8"/>
        <v>0</v>
      </c>
      <c r="Z183" s="102"/>
      <c r="AA183" s="92">
        <f t="shared" si="17"/>
        <v>630060000</v>
      </c>
      <c r="AB183" s="92">
        <f t="shared" si="13"/>
        <v>630060000</v>
      </c>
      <c r="AC183" s="65" t="d">
        <v>2023-06-28</v>
      </c>
      <c r="AD183" s="65" t="d">
        <v>2023-07-13</v>
      </c>
      <c r="AE183" s="65" t="d">
        <v>2024-05-12</v>
      </c>
      <c r="AF183" s="55"/>
      <c r="AG183" s="55"/>
      <c r="AH183" s="55"/>
      <c r="AI183" s="55"/>
      <c r="AJ183" s="55"/>
      <c r="AK183" s="65"/>
      <c r="AL183" s="93"/>
      <c r="AM183" s="72" t="s">
        <v>527</v>
      </c>
      <c r="AN183" s="82">
        <f t="shared" si="14"/>
        <v>1</v>
      </c>
      <c r="AO183" s="91"/>
      <c r="AP183" s="91"/>
      <c r="AQ183" s="91"/>
      <c r="AR183" s="91"/>
      <c r="AS183" s="91"/>
      <c r="AT183" s="91"/>
      <c r="AU183" s="91"/>
      <c r="AV183" s="91"/>
      <c r="AW183" s="91"/>
      <c r="AX183" s="91"/>
      <c r="AY183" s="91"/>
      <c r="AZ183" s="91"/>
      <c r="BA183" s="91"/>
      <c r="BB183" s="91"/>
      <c r="BC183" s="91"/>
      <c r="BD183" s="91"/>
      <c r="BE183" s="91"/>
      <c r="BF183" s="91"/>
      <c r="BG183" s="91"/>
      <c r="BH183" s="91"/>
      <c r="BI183" s="91"/>
      <c r="BJ183" s="91"/>
      <c r="BK183" s="91"/>
      <c r="BL183" s="91"/>
      <c r="BM183" s="91"/>
      <c r="BN183" s="91"/>
      <c r="BO183" s="91"/>
      <c r="BP183" s="91"/>
      <c r="BQ183" s="91"/>
      <c r="BR183" s="91"/>
      <c r="BS183" s="91"/>
      <c r="BT183" s="91"/>
      <c r="BU183" s="91"/>
      <c r="BV183" s="91"/>
      <c r="BW183" s="91"/>
      <c r="BX183" s="91"/>
      <c r="BY183" s="91"/>
      <c r="BZ183" s="91"/>
      <c r="CA183" s="91"/>
      <c r="CB183" s="91"/>
      <c r="CC183" s="91"/>
      <c r="CD183" s="91"/>
      <c r="CE183" s="91"/>
      <c r="CF183" s="91"/>
      <c r="CG183" s="91"/>
      <c r="CH183" s="91"/>
      <c r="CI183" s="91"/>
      <c r="CJ183" s="91"/>
      <c r="CK183" s="91"/>
      <c r="CL183" s="91"/>
      <c r="CM183" s="91"/>
      <c r="CN183" s="91"/>
      <c r="CO183" s="91"/>
      <c r="CP183" s="91"/>
      <c r="CQ183" s="91"/>
      <c r="CR183" s="91"/>
      <c r="CS183" s="91"/>
      <c r="CT183" s="91"/>
    </row>
    <row r="184" spans="1:98" ht="15" customHeight="1" x14ac:dyDescent="0.25">
      <c r="A184" s="89" t="s">
        <v>912</v>
      </c>
      <c r="B184" s="89"/>
      <c r="C184" s="89" t="s">
        <v>1015</v>
      </c>
      <c r="D184" s="112" t="s">
        <v>1102</v>
      </c>
      <c r="E184" s="54" t="s">
        <v>68</v>
      </c>
      <c r="F184" s="54" t="s">
        <v>59</v>
      </c>
      <c r="G184" s="55" t="s">
        <v>60</v>
      </c>
      <c r="H184" s="129" t="s">
        <v>1314</v>
      </c>
      <c r="I184" s="55" t="s">
        <v>61</v>
      </c>
      <c r="J184" s="55" t="s">
        <v>62</v>
      </c>
      <c r="K184" s="55">
        <v>57</v>
      </c>
      <c r="L184" s="55" t="s">
        <v>465</v>
      </c>
      <c r="M184" s="55" t="s">
        <v>459</v>
      </c>
      <c r="N184" s="115" t="s">
        <v>837</v>
      </c>
      <c r="O184" s="70">
        <v>0</v>
      </c>
      <c r="P184" s="113">
        <v>52814762</v>
      </c>
      <c r="Q184" s="83" t="s">
        <v>1220</v>
      </c>
      <c r="R184" s="55" t="s">
        <v>1180</v>
      </c>
      <c r="V184" s="110"/>
      <c r="W184" s="132">
        <v>12500000</v>
      </c>
      <c r="X184" s="110"/>
      <c r="Y184" s="55">
        <f t="shared" si="8"/>
        <v>1</v>
      </c>
      <c r="Z184" s="102">
        <v>2250000</v>
      </c>
      <c r="AA184" s="92">
        <f t="shared" si="17"/>
        <v>14750000</v>
      </c>
      <c r="AB184" s="92">
        <f t="shared" si="13"/>
        <v>14750000</v>
      </c>
      <c r="AC184" s="65" t="d">
        <v>2023-06-28</v>
      </c>
      <c r="AD184" s="65" t="d">
        <v>2023-07-04</v>
      </c>
      <c r="AE184" s="65" t="d">
        <v>2023-12-31</v>
      </c>
      <c r="AF184" s="55">
        <v>177</v>
      </c>
      <c r="AG184" s="55">
        <v>1</v>
      </c>
      <c r="AH184" s="55">
        <v>28</v>
      </c>
      <c r="AM184" s="72" t="s">
        <v>527</v>
      </c>
      <c r="AN184" s="82">
        <f t="shared" si="14"/>
        <v>1</v>
      </c>
    </row>
    <row r="185" spans="1:98" ht="15" customHeight="1" x14ac:dyDescent="0.25">
      <c r="A185" s="89" t="s">
        <v>913</v>
      </c>
      <c r="B185" s="89"/>
      <c r="C185" s="89" t="s">
        <v>1022</v>
      </c>
      <c r="D185" s="112" t="s">
        <v>1108</v>
      </c>
      <c r="E185" s="54" t="s">
        <v>68</v>
      </c>
      <c r="F185" s="54" t="s">
        <v>59</v>
      </c>
      <c r="G185" s="55" t="s">
        <v>60</v>
      </c>
      <c r="H185" s="129" t="s">
        <v>1298</v>
      </c>
      <c r="I185" s="55" t="s">
        <v>61</v>
      </c>
      <c r="J185" s="55" t="s">
        <v>62</v>
      </c>
      <c r="K185" s="55">
        <v>57</v>
      </c>
      <c r="L185" s="55" t="s">
        <v>465</v>
      </c>
      <c r="M185" s="55" t="s">
        <v>459</v>
      </c>
      <c r="N185" s="115" t="s">
        <v>837</v>
      </c>
      <c r="O185" s="70">
        <v>0</v>
      </c>
      <c r="P185" s="133" t="s">
        <v>1293</v>
      </c>
      <c r="Q185" s="83" t="s">
        <v>1221</v>
      </c>
      <c r="R185" s="55" t="s">
        <v>1180</v>
      </c>
      <c r="V185" s="110"/>
      <c r="W185" s="132">
        <v>12500000</v>
      </c>
      <c r="X185" s="110"/>
      <c r="Y185" s="55">
        <f t="shared" si="8"/>
        <v>1</v>
      </c>
      <c r="Z185" s="102">
        <v>3000000</v>
      </c>
      <c r="AA185" s="92">
        <f t="shared" si="17"/>
        <v>15500000</v>
      </c>
      <c r="AB185" s="92">
        <f t="shared" si="13"/>
        <v>15500000</v>
      </c>
      <c r="AC185" s="65" t="d">
        <v>2023-06-28</v>
      </c>
      <c r="AD185" s="65" t="s">
        <v>1382</v>
      </c>
      <c r="AE185" s="65" t="d">
        <v>2024-02-21</v>
      </c>
      <c r="AF185" s="55">
        <v>180</v>
      </c>
      <c r="AG185" s="55">
        <v>1</v>
      </c>
      <c r="AH185" s="55">
        <v>54</v>
      </c>
      <c r="AM185" s="72" t="s">
        <v>527</v>
      </c>
      <c r="AN185" s="82">
        <f t="shared" si="14"/>
        <v>1</v>
      </c>
    </row>
    <row r="186" spans="1:98" ht="15" customHeight="1" x14ac:dyDescent="0.25">
      <c r="A186" s="89" t="s">
        <v>914</v>
      </c>
      <c r="B186" s="89"/>
      <c r="C186" s="89" t="s">
        <v>1023</v>
      </c>
      <c r="D186" s="112" t="s">
        <v>1109</v>
      </c>
      <c r="E186" s="54" t="s">
        <v>543</v>
      </c>
      <c r="F186" s="54" t="s">
        <v>59</v>
      </c>
      <c r="G186" s="55" t="s">
        <v>60</v>
      </c>
      <c r="H186" s="123" t="s">
        <v>1326</v>
      </c>
      <c r="I186" s="55" t="s">
        <v>61</v>
      </c>
      <c r="J186" s="55" t="s">
        <v>62</v>
      </c>
      <c r="K186" s="55">
        <v>57</v>
      </c>
      <c r="L186" s="55" t="s">
        <v>465</v>
      </c>
      <c r="M186" s="55" t="s">
        <v>459</v>
      </c>
      <c r="N186" s="118" t="s">
        <v>1397</v>
      </c>
      <c r="O186" s="70">
        <v>0</v>
      </c>
      <c r="P186" s="89">
        <v>901100455</v>
      </c>
      <c r="Q186" s="89" t="s">
        <v>1222</v>
      </c>
      <c r="R186" s="55" t="s">
        <v>470</v>
      </c>
      <c r="V186" s="110"/>
      <c r="W186" s="132">
        <v>3128100000</v>
      </c>
      <c r="X186" s="110"/>
      <c r="Y186" s="55">
        <f t="shared" si="8"/>
        <v>1</v>
      </c>
      <c r="AA186" s="92">
        <f t="shared" si="17"/>
        <v>3128100000</v>
      </c>
      <c r="AB186" s="92">
        <f t="shared" si="13"/>
        <v>3128100000</v>
      </c>
      <c r="AC186" s="65" t="d">
        <v>2023-06-28</v>
      </c>
      <c r="AD186" s="65" t="d">
        <v>2023-07-10</v>
      </c>
      <c r="AE186" s="65" t="d">
        <v>2027-09-30</v>
      </c>
      <c r="AF186" s="55">
        <v>441</v>
      </c>
      <c r="AG186" s="55">
        <v>1</v>
      </c>
      <c r="AH186" s="55">
        <v>205</v>
      </c>
      <c r="AM186" s="72" t="s">
        <v>64</v>
      </c>
      <c r="AN186" s="82" t="s">
        <v>1425</v>
      </c>
    </row>
    <row r="187" spans="1:98" ht="15" customHeight="1" x14ac:dyDescent="0.25">
      <c r="A187" s="89" t="s">
        <v>915</v>
      </c>
      <c r="B187" s="89"/>
      <c r="C187" s="89" t="s">
        <v>1010</v>
      </c>
      <c r="D187" s="112" t="s">
        <v>1110</v>
      </c>
      <c r="E187" s="54" t="s">
        <v>68</v>
      </c>
      <c r="F187" s="54" t="s">
        <v>59</v>
      </c>
      <c r="G187" s="55" t="s">
        <v>60</v>
      </c>
      <c r="H187" s="129" t="s">
        <v>1327</v>
      </c>
      <c r="I187" s="55" t="s">
        <v>61</v>
      </c>
      <c r="J187" s="55" t="s">
        <v>62</v>
      </c>
      <c r="K187" s="55">
        <v>57</v>
      </c>
      <c r="L187" s="55" t="s">
        <v>465</v>
      </c>
      <c r="M187" s="55" t="s">
        <v>459</v>
      </c>
      <c r="N187" s="115" t="s">
        <v>837</v>
      </c>
      <c r="O187" s="70">
        <v>0</v>
      </c>
      <c r="P187" s="113">
        <v>1026559578</v>
      </c>
      <c r="Q187" s="83" t="s">
        <v>1223</v>
      </c>
      <c r="R187" s="55" t="s">
        <v>1180</v>
      </c>
      <c r="V187" s="110"/>
      <c r="W187" s="132">
        <v>18000000</v>
      </c>
      <c r="X187" s="110"/>
      <c r="Y187" s="55">
        <f t="shared" si="8"/>
        <v>0</v>
      </c>
      <c r="AA187" s="92">
        <f t="shared" si="17"/>
        <v>18000000</v>
      </c>
      <c r="AB187" s="92">
        <f t="shared" si="13"/>
        <v>18000000</v>
      </c>
      <c r="AC187" s="65" t="d">
        <v>2023-06-28</v>
      </c>
      <c r="AD187" s="65" t="d">
        <v>2023-07-04</v>
      </c>
      <c r="AE187" s="65" t="d">
        <v>2024-01-03</v>
      </c>
      <c r="AF187" s="55">
        <v>180</v>
      </c>
      <c r="AM187" s="72" t="s">
        <v>527</v>
      </c>
      <c r="AN187" s="82">
        <f t="shared" si="14"/>
        <v>1</v>
      </c>
    </row>
    <row r="188" spans="1:98" s="96" customFormat="1" ht="15" customHeight="1" x14ac:dyDescent="0.25">
      <c r="A188" s="89" t="s">
        <v>1192</v>
      </c>
      <c r="B188" s="89"/>
      <c r="C188" s="89" t="s">
        <v>1192</v>
      </c>
      <c r="D188" s="89" t="s">
        <v>1192</v>
      </c>
      <c r="E188" s="54" t="s">
        <v>68</v>
      </c>
      <c r="F188" s="89" t="s">
        <v>1192</v>
      </c>
      <c r="G188" s="55" t="s">
        <v>60</v>
      </c>
      <c r="H188" s="124" t="s">
        <v>1192</v>
      </c>
      <c r="I188" s="55" t="s">
        <v>61</v>
      </c>
      <c r="J188" s="55" t="s">
        <v>62</v>
      </c>
      <c r="K188" s="55">
        <v>57</v>
      </c>
      <c r="L188" s="55" t="s">
        <v>465</v>
      </c>
      <c r="M188" s="55" t="s">
        <v>459</v>
      </c>
      <c r="N188" s="117"/>
      <c r="O188" s="70">
        <v>0</v>
      </c>
      <c r="P188" s="89" t="s">
        <v>1192</v>
      </c>
      <c r="Q188" s="83" t="s">
        <v>1192</v>
      </c>
      <c r="R188" s="89" t="s">
        <v>1192</v>
      </c>
      <c r="S188" s="55"/>
      <c r="T188" s="55"/>
      <c r="U188" s="55"/>
      <c r="V188" s="110"/>
      <c r="W188" s="89" t="s">
        <v>1192</v>
      </c>
      <c r="X188" s="110"/>
      <c r="Y188" s="55" t="str">
        <f t="shared" si="8"/>
        <v>RECHAZADO</v>
      </c>
      <c r="Z188" s="89" t="s">
        <v>1192</v>
      </c>
      <c r="AA188" s="89" t="s">
        <v>1192</v>
      </c>
      <c r="AB188" s="89" t="s">
        <v>1192</v>
      </c>
      <c r="AC188" s="89" t="s">
        <v>1192</v>
      </c>
      <c r="AD188" s="89" t="s">
        <v>1192</v>
      </c>
      <c r="AE188" s="89" t="s">
        <v>1192</v>
      </c>
      <c r="AF188" s="89" t="s">
        <v>1192</v>
      </c>
      <c r="AG188" s="89" t="s">
        <v>1192</v>
      </c>
      <c r="AH188" s="89" t="s">
        <v>1192</v>
      </c>
      <c r="AI188" s="55"/>
      <c r="AJ188" s="55"/>
      <c r="AK188" s="65"/>
      <c r="AL188" s="93"/>
      <c r="AM188" s="89" t="s">
        <v>1192</v>
      </c>
      <c r="AN188" s="82">
        <v>0</v>
      </c>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c r="BK188" s="91"/>
      <c r="BL188" s="91"/>
      <c r="BM188" s="91"/>
      <c r="BN188" s="91"/>
      <c r="BO188" s="91"/>
      <c r="BP188" s="91"/>
      <c r="BQ188" s="91"/>
      <c r="BR188" s="91"/>
      <c r="BS188" s="91"/>
      <c r="BT188" s="91"/>
      <c r="BU188" s="91"/>
      <c r="BV188" s="91"/>
      <c r="BW188" s="91"/>
      <c r="BX188" s="91"/>
      <c r="BY188" s="91"/>
      <c r="BZ188" s="91"/>
      <c r="CA188" s="91"/>
      <c r="CB188" s="91"/>
      <c r="CC188" s="91"/>
      <c r="CD188" s="91"/>
      <c r="CE188" s="91"/>
      <c r="CF188" s="91"/>
      <c r="CG188" s="91"/>
      <c r="CH188" s="91"/>
      <c r="CI188" s="91"/>
      <c r="CJ188" s="91"/>
      <c r="CK188" s="91"/>
      <c r="CL188" s="91"/>
      <c r="CM188" s="91"/>
      <c r="CN188" s="91"/>
      <c r="CO188" s="91"/>
      <c r="CP188" s="91"/>
      <c r="CQ188" s="91"/>
      <c r="CR188" s="91"/>
      <c r="CS188" s="91"/>
      <c r="CT188" s="91"/>
    </row>
    <row r="189" spans="1:98" ht="15" customHeight="1" x14ac:dyDescent="0.25">
      <c r="A189" s="89" t="s">
        <v>916</v>
      </c>
      <c r="B189" s="89"/>
      <c r="C189" s="89" t="s">
        <v>1024</v>
      </c>
      <c r="D189" s="112" t="s">
        <v>1111</v>
      </c>
      <c r="E189" s="54" t="s">
        <v>68</v>
      </c>
      <c r="F189" s="54" t="s">
        <v>59</v>
      </c>
      <c r="G189" s="55" t="s">
        <v>60</v>
      </c>
      <c r="H189" s="129" t="s">
        <v>1328</v>
      </c>
      <c r="I189" s="55" t="s">
        <v>61</v>
      </c>
      <c r="J189" s="55" t="s">
        <v>62</v>
      </c>
      <c r="K189" s="55">
        <v>57</v>
      </c>
      <c r="L189" s="55" t="s">
        <v>465</v>
      </c>
      <c r="M189" s="55" t="s">
        <v>459</v>
      </c>
      <c r="N189" s="116" t="s">
        <v>845</v>
      </c>
      <c r="O189" s="70">
        <v>0</v>
      </c>
      <c r="P189" s="113">
        <v>80210814</v>
      </c>
      <c r="Q189" s="83" t="s">
        <v>1224</v>
      </c>
      <c r="R189" s="55" t="s">
        <v>1180</v>
      </c>
      <c r="V189" s="110"/>
      <c r="W189" s="132">
        <v>18600000</v>
      </c>
      <c r="X189" s="110"/>
      <c r="Y189" s="55">
        <f t="shared" si="8"/>
        <v>0</v>
      </c>
      <c r="AA189" s="92">
        <f t="shared" ref="AA189:AA190" si="18">W189+Z189</f>
        <v>18600000</v>
      </c>
      <c r="AB189" s="92">
        <f t="shared" si="13"/>
        <v>18600000</v>
      </c>
      <c r="AC189" s="65" t="d">
        <v>2023-06-28</v>
      </c>
      <c r="AD189" s="65" t="d">
        <v>2023-07-05</v>
      </c>
      <c r="AE189" s="65" t="d">
        <v>2024-01-04</v>
      </c>
      <c r="AF189" s="55">
        <v>180</v>
      </c>
      <c r="AM189" s="72" t="s">
        <v>527</v>
      </c>
      <c r="AN189" s="82">
        <f t="shared" si="14"/>
        <v>1</v>
      </c>
    </row>
    <row r="190" spans="1:98" ht="15" customHeight="1" x14ac:dyDescent="0.25">
      <c r="A190" s="89" t="s">
        <v>917</v>
      </c>
      <c r="B190" s="89"/>
      <c r="C190" s="89" t="s">
        <v>1015</v>
      </c>
      <c r="D190" s="112" t="s">
        <v>1102</v>
      </c>
      <c r="E190" s="54" t="s">
        <v>68</v>
      </c>
      <c r="F190" s="54" t="s">
        <v>59</v>
      </c>
      <c r="G190" s="55" t="s">
        <v>60</v>
      </c>
      <c r="H190" s="129" t="s">
        <v>1329</v>
      </c>
      <c r="I190" s="55" t="s">
        <v>61</v>
      </c>
      <c r="J190" s="55" t="s">
        <v>62</v>
      </c>
      <c r="K190" s="55">
        <v>57</v>
      </c>
      <c r="L190" s="55" t="s">
        <v>465</v>
      </c>
      <c r="M190" s="55" t="s">
        <v>459</v>
      </c>
      <c r="N190" s="115" t="s">
        <v>837</v>
      </c>
      <c r="O190" s="70">
        <v>0</v>
      </c>
      <c r="P190" s="113">
        <v>1136889355</v>
      </c>
      <c r="Q190" s="83" t="s">
        <v>1225</v>
      </c>
      <c r="R190" s="55" t="s">
        <v>1180</v>
      </c>
      <c r="V190" s="110"/>
      <c r="W190" s="132">
        <v>12500000</v>
      </c>
      <c r="X190" s="110"/>
      <c r="Y190" s="55">
        <f t="shared" si="8"/>
        <v>0</v>
      </c>
      <c r="AA190" s="92">
        <f t="shared" si="18"/>
        <v>12500000</v>
      </c>
      <c r="AB190" s="92">
        <f t="shared" si="13"/>
        <v>12500000</v>
      </c>
      <c r="AC190" s="65" t="s">
        <v>1383</v>
      </c>
      <c r="AD190" s="65" t="s">
        <v>1384</v>
      </c>
      <c r="AE190" s="65" t="d">
        <v>2023-12-03</v>
      </c>
      <c r="AF190" s="55">
        <v>150</v>
      </c>
      <c r="AM190" s="72" t="s">
        <v>527</v>
      </c>
      <c r="AN190" s="82">
        <f t="shared" si="14"/>
        <v>1</v>
      </c>
    </row>
    <row r="191" spans="1:98" s="111" customFormat="1" ht="15" customHeight="1" x14ac:dyDescent="0.25">
      <c r="A191" s="89" t="s">
        <v>918</v>
      </c>
      <c r="B191" s="89"/>
      <c r="C191" s="89" t="s">
        <v>1018</v>
      </c>
      <c r="D191" s="122" t="s">
        <v>1407</v>
      </c>
      <c r="E191" s="54" t="s">
        <v>68</v>
      </c>
      <c r="F191" s="54" t="s">
        <v>59</v>
      </c>
      <c r="G191" s="55" t="s">
        <v>60</v>
      </c>
      <c r="H191" s="124" t="s">
        <v>1192</v>
      </c>
      <c r="I191" s="55" t="s">
        <v>61</v>
      </c>
      <c r="J191" s="55" t="s">
        <v>62</v>
      </c>
      <c r="K191" s="55">
        <v>57</v>
      </c>
      <c r="L191" s="55" t="s">
        <v>465</v>
      </c>
      <c r="M191" s="55" t="s">
        <v>459</v>
      </c>
      <c r="N191" s="117"/>
      <c r="O191" s="70">
        <v>0</v>
      </c>
      <c r="P191" s="89" t="s">
        <v>1192</v>
      </c>
      <c r="Q191" s="83" t="s">
        <v>1192</v>
      </c>
      <c r="R191" s="89" t="s">
        <v>1192</v>
      </c>
      <c r="S191" s="55"/>
      <c r="T191" s="55"/>
      <c r="U191" s="55"/>
      <c r="V191" s="110"/>
      <c r="W191" s="89" t="s">
        <v>1192</v>
      </c>
      <c r="X191" s="110"/>
      <c r="Y191" s="55" t="str">
        <f t="shared" si="8"/>
        <v>RECHAZADO</v>
      </c>
      <c r="Z191" s="89" t="s">
        <v>1192</v>
      </c>
      <c r="AA191" s="89" t="s">
        <v>1192</v>
      </c>
      <c r="AB191" s="89" t="s">
        <v>1192</v>
      </c>
      <c r="AC191" s="89" t="s">
        <v>1192</v>
      </c>
      <c r="AD191" s="89" t="s">
        <v>1192</v>
      </c>
      <c r="AE191" s="89" t="s">
        <v>1192</v>
      </c>
      <c r="AF191" s="89" t="s">
        <v>1192</v>
      </c>
      <c r="AG191" s="89" t="s">
        <v>1192</v>
      </c>
      <c r="AH191" s="89" t="s">
        <v>1192</v>
      </c>
      <c r="AI191" s="55"/>
      <c r="AJ191" s="55"/>
      <c r="AK191" s="65"/>
      <c r="AL191" s="93"/>
      <c r="AM191" s="89" t="s">
        <v>1192</v>
      </c>
      <c r="AN191" s="82">
        <v>0</v>
      </c>
      <c r="AO191" s="91"/>
      <c r="AP191" s="91"/>
      <c r="AQ191" s="91"/>
      <c r="AR191" s="91"/>
      <c r="AS191" s="91"/>
      <c r="AT191" s="91"/>
      <c r="AU191" s="91"/>
      <c r="AV191" s="91"/>
      <c r="AW191" s="91"/>
      <c r="AX191" s="91"/>
      <c r="AY191" s="91"/>
      <c r="AZ191" s="91"/>
      <c r="BA191" s="91"/>
      <c r="BB191" s="91"/>
      <c r="BC191" s="91"/>
      <c r="BD191" s="91"/>
      <c r="BE191" s="91"/>
      <c r="BF191" s="91"/>
      <c r="BG191" s="91"/>
      <c r="BH191" s="91"/>
      <c r="BI191" s="91"/>
      <c r="BJ191" s="91"/>
      <c r="BK191" s="91"/>
      <c r="BL191" s="91"/>
      <c r="BM191" s="91"/>
      <c r="BN191" s="91"/>
      <c r="BO191" s="91"/>
      <c r="BP191" s="91"/>
      <c r="BQ191" s="91"/>
      <c r="BR191" s="91"/>
      <c r="BS191" s="91"/>
      <c r="BT191" s="91"/>
      <c r="BU191" s="91"/>
      <c r="BV191" s="91"/>
      <c r="BW191" s="91"/>
      <c r="BX191" s="91"/>
      <c r="BY191" s="91"/>
      <c r="BZ191" s="91"/>
      <c r="CA191" s="91"/>
      <c r="CB191" s="91"/>
      <c r="CC191" s="91"/>
      <c r="CD191" s="91"/>
      <c r="CE191" s="91"/>
      <c r="CF191" s="91"/>
      <c r="CG191" s="91"/>
      <c r="CH191" s="91"/>
      <c r="CI191" s="91"/>
      <c r="CJ191" s="91"/>
      <c r="CK191" s="91"/>
      <c r="CL191" s="91"/>
      <c r="CM191" s="91"/>
      <c r="CN191" s="91"/>
      <c r="CO191" s="91"/>
      <c r="CP191" s="91"/>
      <c r="CQ191" s="91"/>
      <c r="CR191" s="91"/>
      <c r="CS191" s="91"/>
      <c r="CT191" s="91"/>
    </row>
    <row r="192" spans="1:98" ht="15" customHeight="1" x14ac:dyDescent="0.25">
      <c r="A192" s="89" t="s">
        <v>919</v>
      </c>
      <c r="B192" s="89"/>
      <c r="C192" s="89" t="s">
        <v>1025</v>
      </c>
      <c r="D192" s="112" t="s">
        <v>1112</v>
      </c>
      <c r="E192" s="54" t="s">
        <v>68</v>
      </c>
      <c r="F192" s="54" t="s">
        <v>59</v>
      </c>
      <c r="G192" s="55" t="s">
        <v>60</v>
      </c>
      <c r="H192" s="129" t="s">
        <v>647</v>
      </c>
      <c r="I192" s="55" t="s">
        <v>61</v>
      </c>
      <c r="J192" s="55" t="s">
        <v>62</v>
      </c>
      <c r="K192" s="55">
        <v>57</v>
      </c>
      <c r="L192" s="55" t="s">
        <v>465</v>
      </c>
      <c r="M192" s="55" t="s">
        <v>459</v>
      </c>
      <c r="N192" s="115" t="s">
        <v>837</v>
      </c>
      <c r="O192" s="70">
        <v>0</v>
      </c>
      <c r="P192" s="113">
        <v>9138355</v>
      </c>
      <c r="Q192" s="83" t="s">
        <v>1226</v>
      </c>
      <c r="R192" s="55" t="s">
        <v>1180</v>
      </c>
      <c r="V192" s="110"/>
      <c r="W192" s="132">
        <v>33000000</v>
      </c>
      <c r="X192" s="110"/>
      <c r="Y192" s="55">
        <f t="shared" si="8"/>
        <v>0</v>
      </c>
      <c r="AA192" s="92">
        <f t="shared" ref="AA192:AA197" si="19">W192+Z192</f>
        <v>33000000</v>
      </c>
      <c r="AB192" s="92">
        <f t="shared" si="13"/>
        <v>33000000</v>
      </c>
      <c r="AC192" s="65" t="d">
        <v>2023-06-28</v>
      </c>
      <c r="AD192" s="65" t="d">
        <v>2023-07-04</v>
      </c>
      <c r="AE192" s="65" t="d">
        <v>2024-03-31</v>
      </c>
      <c r="AF192" s="55">
        <v>268</v>
      </c>
      <c r="AM192" s="72" t="s">
        <v>64</v>
      </c>
      <c r="AN192" s="82" t="s">
        <v>1425</v>
      </c>
    </row>
    <row r="193" spans="1:98" ht="15" customHeight="1" x14ac:dyDescent="0.25">
      <c r="A193" s="89" t="s">
        <v>920</v>
      </c>
      <c r="B193" s="89"/>
      <c r="C193" s="89" t="s">
        <v>1022</v>
      </c>
      <c r="D193" s="112" t="s">
        <v>1108</v>
      </c>
      <c r="E193" s="54" t="s">
        <v>68</v>
      </c>
      <c r="F193" s="54" t="s">
        <v>59</v>
      </c>
      <c r="G193" s="55" t="s">
        <v>60</v>
      </c>
      <c r="H193" s="129" t="s">
        <v>1330</v>
      </c>
      <c r="I193" s="55" t="s">
        <v>61</v>
      </c>
      <c r="J193" s="55" t="s">
        <v>62</v>
      </c>
      <c r="K193" s="55">
        <v>57</v>
      </c>
      <c r="L193" s="55" t="s">
        <v>465</v>
      </c>
      <c r="M193" s="55" t="s">
        <v>459</v>
      </c>
      <c r="N193" s="115" t="s">
        <v>837</v>
      </c>
      <c r="O193" s="70">
        <v>0</v>
      </c>
      <c r="P193" s="113">
        <v>1045739433</v>
      </c>
      <c r="Q193" s="83" t="s">
        <v>1227</v>
      </c>
      <c r="R193" s="55" t="s">
        <v>1180</v>
      </c>
      <c r="V193" s="110"/>
      <c r="W193" s="132">
        <v>15000000</v>
      </c>
      <c r="X193" s="110"/>
      <c r="Y193" s="55">
        <f t="shared" si="8"/>
        <v>0</v>
      </c>
      <c r="AA193" s="92">
        <f t="shared" si="19"/>
        <v>15000000</v>
      </c>
      <c r="AB193" s="92">
        <f t="shared" si="13"/>
        <v>15000000</v>
      </c>
      <c r="AC193" s="65" t="d">
        <v>2023-06-28</v>
      </c>
      <c r="AD193" s="65" t="d">
        <v>2023-07-06</v>
      </c>
      <c r="AE193" s="65" t="d">
        <v>2024-01-05</v>
      </c>
      <c r="AF193" s="55">
        <v>180</v>
      </c>
      <c r="AM193" s="72" t="s">
        <v>527</v>
      </c>
      <c r="AN193" s="82">
        <f t="shared" si="14"/>
        <v>1</v>
      </c>
    </row>
    <row r="194" spans="1:98" ht="15" customHeight="1" x14ac:dyDescent="0.25">
      <c r="A194" s="89" t="s">
        <v>921</v>
      </c>
      <c r="B194" s="89"/>
      <c r="C194" s="89" t="s">
        <v>1022</v>
      </c>
      <c r="D194" s="112" t="s">
        <v>1108</v>
      </c>
      <c r="E194" s="54" t="s">
        <v>68</v>
      </c>
      <c r="F194" s="54" t="s">
        <v>59</v>
      </c>
      <c r="G194" s="55" t="s">
        <v>60</v>
      </c>
      <c r="H194" s="129" t="s">
        <v>1298</v>
      </c>
      <c r="I194" s="55" t="s">
        <v>61</v>
      </c>
      <c r="J194" s="55" t="s">
        <v>62</v>
      </c>
      <c r="K194" s="55">
        <v>57</v>
      </c>
      <c r="L194" s="55" t="s">
        <v>465</v>
      </c>
      <c r="M194" s="55" t="s">
        <v>459</v>
      </c>
      <c r="N194" s="115" t="s">
        <v>837</v>
      </c>
      <c r="O194" s="70">
        <v>0</v>
      </c>
      <c r="P194" s="113">
        <v>1002024801</v>
      </c>
      <c r="Q194" s="83" t="s">
        <v>1228</v>
      </c>
      <c r="R194" s="55" t="s">
        <v>1180</v>
      </c>
      <c r="V194" s="110"/>
      <c r="W194" s="132">
        <v>15000000</v>
      </c>
      <c r="X194" s="110"/>
      <c r="Y194" s="55">
        <f t="shared" si="8"/>
        <v>0</v>
      </c>
      <c r="AA194" s="92">
        <f t="shared" si="19"/>
        <v>15000000</v>
      </c>
      <c r="AB194" s="92">
        <f t="shared" si="13"/>
        <v>15000000</v>
      </c>
      <c r="AC194" s="65" t="d">
        <v>2023-06-28</v>
      </c>
      <c r="AD194" s="65" t="d">
        <v>2023-06-30</v>
      </c>
      <c r="AE194" s="65" t="d">
        <v>2023-12-29</v>
      </c>
      <c r="AF194" s="55">
        <v>180</v>
      </c>
      <c r="AM194" s="72" t="s">
        <v>527</v>
      </c>
      <c r="AN194" s="82">
        <f t="shared" si="14"/>
        <v>1</v>
      </c>
    </row>
    <row r="195" spans="1:98" ht="15" customHeight="1" x14ac:dyDescent="0.25">
      <c r="A195" s="89" t="s">
        <v>922</v>
      </c>
      <c r="B195" s="89"/>
      <c r="C195" s="89" t="s">
        <v>1022</v>
      </c>
      <c r="D195" s="112" t="s">
        <v>1108</v>
      </c>
      <c r="E195" s="54" t="s">
        <v>68</v>
      </c>
      <c r="F195" s="54" t="s">
        <v>59</v>
      </c>
      <c r="G195" s="55" t="s">
        <v>60</v>
      </c>
      <c r="H195" s="129" t="s">
        <v>1331</v>
      </c>
      <c r="I195" s="55" t="s">
        <v>61</v>
      </c>
      <c r="J195" s="55" t="s">
        <v>62</v>
      </c>
      <c r="K195" s="55">
        <v>57</v>
      </c>
      <c r="L195" s="55" t="s">
        <v>465</v>
      </c>
      <c r="M195" s="55" t="s">
        <v>459</v>
      </c>
      <c r="N195" s="115" t="s">
        <v>837</v>
      </c>
      <c r="O195" s="70">
        <v>0</v>
      </c>
      <c r="P195" s="113">
        <v>1109291034</v>
      </c>
      <c r="Q195" s="83" t="s">
        <v>1229</v>
      </c>
      <c r="R195" s="55" t="s">
        <v>1180</v>
      </c>
      <c r="V195" s="110"/>
      <c r="W195" s="132">
        <v>15000000</v>
      </c>
      <c r="X195" s="110"/>
      <c r="Y195" s="55">
        <f t="shared" si="8"/>
        <v>0</v>
      </c>
      <c r="AA195" s="92">
        <f t="shared" si="19"/>
        <v>15000000</v>
      </c>
      <c r="AB195" s="92">
        <f t="shared" si="13"/>
        <v>15000000</v>
      </c>
      <c r="AC195" s="65" t="d">
        <v>2023-06-28</v>
      </c>
      <c r="AD195" s="65" t="d">
        <v>2023-06-30</v>
      </c>
      <c r="AE195" s="65" t="d">
        <v>2023-12-29</v>
      </c>
      <c r="AF195" s="55">
        <v>180</v>
      </c>
      <c r="AM195" s="72" t="s">
        <v>527</v>
      </c>
      <c r="AN195" s="82">
        <f t="shared" si="14"/>
        <v>1</v>
      </c>
    </row>
    <row r="196" spans="1:98" ht="15" customHeight="1" x14ac:dyDescent="0.25">
      <c r="A196" s="89" t="s">
        <v>923</v>
      </c>
      <c r="B196" s="89"/>
      <c r="C196" s="89" t="s">
        <v>1026</v>
      </c>
      <c r="D196" s="109" t="s">
        <v>1113</v>
      </c>
      <c r="E196" s="54" t="s">
        <v>58</v>
      </c>
      <c r="F196" s="54" t="s">
        <v>471</v>
      </c>
      <c r="G196" s="55" t="s">
        <v>60</v>
      </c>
      <c r="H196" s="129" t="s">
        <v>1332</v>
      </c>
      <c r="I196" s="55" t="s">
        <v>61</v>
      </c>
      <c r="J196" s="55" t="s">
        <v>62</v>
      </c>
      <c r="K196" s="55">
        <v>57</v>
      </c>
      <c r="L196" s="55" t="s">
        <v>465</v>
      </c>
      <c r="M196" s="55" t="s">
        <v>459</v>
      </c>
      <c r="N196" s="118" t="s">
        <v>1398</v>
      </c>
      <c r="O196" s="70">
        <v>17</v>
      </c>
      <c r="P196" s="113">
        <v>830053669</v>
      </c>
      <c r="Q196" s="83" t="s">
        <v>1230</v>
      </c>
      <c r="R196" s="55" t="s">
        <v>470</v>
      </c>
      <c r="V196" s="110"/>
      <c r="W196" s="132">
        <v>12647346</v>
      </c>
      <c r="X196" s="110"/>
      <c r="Y196" s="55">
        <f t="shared" si="8"/>
        <v>1</v>
      </c>
      <c r="Z196" s="102">
        <v>6069854</v>
      </c>
      <c r="AA196" s="92">
        <f t="shared" si="19"/>
        <v>18717200</v>
      </c>
      <c r="AB196" s="92">
        <f t="shared" si="13"/>
        <v>18717200</v>
      </c>
      <c r="AC196" s="65" t="d">
        <v>2023-08-11</v>
      </c>
      <c r="AD196" s="65" t="d">
        <v>2023-08-18</v>
      </c>
      <c r="AE196" s="65" t="d">
        <v>2024-06-13</v>
      </c>
      <c r="AF196" s="55">
        <v>294</v>
      </c>
      <c r="AG196" s="55">
        <v>1</v>
      </c>
      <c r="AH196" s="55">
        <v>91</v>
      </c>
      <c r="AM196" s="72" t="s">
        <v>64</v>
      </c>
      <c r="AN196" s="82" t="s">
        <v>1425</v>
      </c>
    </row>
    <row r="197" spans="1:98" ht="15" customHeight="1" x14ac:dyDescent="0.25">
      <c r="A197" s="89" t="s">
        <v>924</v>
      </c>
      <c r="B197" s="89"/>
      <c r="C197" s="89" t="s">
        <v>1022</v>
      </c>
      <c r="D197" s="112" t="s">
        <v>1108</v>
      </c>
      <c r="E197" s="54" t="s">
        <v>68</v>
      </c>
      <c r="F197" s="54" t="s">
        <v>59</v>
      </c>
      <c r="G197" s="55" t="s">
        <v>60</v>
      </c>
      <c r="H197" s="124" t="s">
        <v>1298</v>
      </c>
      <c r="I197" s="55" t="s">
        <v>61</v>
      </c>
      <c r="J197" s="55" t="s">
        <v>62</v>
      </c>
      <c r="K197" s="55">
        <v>57</v>
      </c>
      <c r="L197" s="55" t="s">
        <v>465</v>
      </c>
      <c r="M197" s="55" t="s">
        <v>459</v>
      </c>
      <c r="N197" s="115" t="s">
        <v>837</v>
      </c>
      <c r="O197" s="70">
        <v>0</v>
      </c>
      <c r="P197" s="113">
        <v>1014257794</v>
      </c>
      <c r="Q197" s="83" t="s">
        <v>1231</v>
      </c>
      <c r="R197" s="55" t="s">
        <v>1180</v>
      </c>
      <c r="V197" s="110"/>
      <c r="W197" s="132">
        <v>15000000</v>
      </c>
      <c r="X197" s="110"/>
      <c r="Y197" s="55">
        <f t="shared" si="8"/>
        <v>0</v>
      </c>
      <c r="AA197" s="92">
        <f t="shared" si="19"/>
        <v>15000000</v>
      </c>
      <c r="AB197" s="92">
        <f t="shared" si="13"/>
        <v>15000000</v>
      </c>
      <c r="AC197" s="65" t="d">
        <v>2023-06-28</v>
      </c>
      <c r="AD197" s="65" t="d">
        <v>2023-07-04</v>
      </c>
      <c r="AE197" s="65" t="d">
        <v>2024-01-03</v>
      </c>
      <c r="AF197" s="55">
        <v>180</v>
      </c>
      <c r="AM197" s="72" t="s">
        <v>527</v>
      </c>
      <c r="AN197" s="82">
        <f t="shared" si="14"/>
        <v>1</v>
      </c>
    </row>
    <row r="198" spans="1:98" s="111" customFormat="1" ht="15" customHeight="1" x14ac:dyDescent="0.25">
      <c r="A198" s="89" t="s">
        <v>925</v>
      </c>
      <c r="B198" s="89"/>
      <c r="C198" s="89" t="s">
        <v>1027</v>
      </c>
      <c r="D198" s="122" t="s">
        <v>1408</v>
      </c>
      <c r="E198" s="54" t="s">
        <v>68</v>
      </c>
      <c r="F198" s="54" t="s">
        <v>59</v>
      </c>
      <c r="G198" s="55" t="s">
        <v>60</v>
      </c>
      <c r="H198" s="124" t="s">
        <v>1192</v>
      </c>
      <c r="I198" s="55" t="s">
        <v>61</v>
      </c>
      <c r="J198" s="55" t="s">
        <v>62</v>
      </c>
      <c r="K198" s="55">
        <v>57</v>
      </c>
      <c r="L198" s="55" t="s">
        <v>465</v>
      </c>
      <c r="M198" s="55" t="s">
        <v>459</v>
      </c>
      <c r="N198" s="117"/>
      <c r="O198" s="70">
        <v>0</v>
      </c>
      <c r="P198" s="89" t="s">
        <v>1192</v>
      </c>
      <c r="Q198" s="83" t="s">
        <v>1192</v>
      </c>
      <c r="R198" s="89" t="s">
        <v>1192</v>
      </c>
      <c r="S198" s="55"/>
      <c r="T198" s="55"/>
      <c r="U198" s="55"/>
      <c r="V198" s="110"/>
      <c r="W198" s="89" t="s">
        <v>1192</v>
      </c>
      <c r="X198" s="110"/>
      <c r="Y198" s="55" t="str">
        <f t="shared" si="8"/>
        <v>RECHAZADO</v>
      </c>
      <c r="Z198" s="89" t="s">
        <v>1192</v>
      </c>
      <c r="AA198" s="89" t="s">
        <v>1192</v>
      </c>
      <c r="AB198" s="89" t="s">
        <v>1192</v>
      </c>
      <c r="AC198" s="89" t="s">
        <v>1192</v>
      </c>
      <c r="AD198" s="89" t="s">
        <v>1192</v>
      </c>
      <c r="AE198" s="89" t="s">
        <v>1192</v>
      </c>
      <c r="AF198" s="89" t="s">
        <v>1192</v>
      </c>
      <c r="AG198" s="89" t="s">
        <v>1192</v>
      </c>
      <c r="AH198" s="89" t="s">
        <v>1192</v>
      </c>
      <c r="AI198" s="55"/>
      <c r="AJ198" s="55"/>
      <c r="AK198" s="65"/>
      <c r="AL198" s="93"/>
      <c r="AM198" s="89" t="s">
        <v>1192</v>
      </c>
      <c r="AN198" s="82">
        <v>0</v>
      </c>
      <c r="AO198" s="91"/>
      <c r="AP198" s="91"/>
      <c r="AQ198" s="91"/>
      <c r="AR198" s="91"/>
      <c r="AS198" s="91"/>
      <c r="AT198" s="91"/>
      <c r="AU198" s="91"/>
      <c r="AV198" s="91"/>
      <c r="AW198" s="91"/>
      <c r="AX198" s="91"/>
      <c r="AY198" s="91"/>
      <c r="AZ198" s="91"/>
      <c r="BA198" s="91"/>
      <c r="BB198" s="91"/>
      <c r="BC198" s="91"/>
      <c r="BD198" s="91"/>
      <c r="BE198" s="91"/>
      <c r="BF198" s="91"/>
      <c r="BG198" s="91"/>
      <c r="BH198" s="91"/>
      <c r="BI198" s="91"/>
      <c r="BJ198" s="91"/>
      <c r="BK198" s="91"/>
      <c r="BL198" s="91"/>
      <c r="BM198" s="91"/>
      <c r="BN198" s="91"/>
      <c r="BO198" s="91"/>
      <c r="BP198" s="91"/>
      <c r="BQ198" s="91"/>
      <c r="BR198" s="91"/>
      <c r="BS198" s="91"/>
      <c r="BT198" s="91"/>
      <c r="BU198" s="91"/>
      <c r="BV198" s="91"/>
      <c r="BW198" s="91"/>
      <c r="BX198" s="91"/>
      <c r="BY198" s="91"/>
      <c r="BZ198" s="91"/>
      <c r="CA198" s="91"/>
      <c r="CB198" s="91"/>
      <c r="CC198" s="91"/>
      <c r="CD198" s="91"/>
      <c r="CE198" s="91"/>
      <c r="CF198" s="91"/>
      <c r="CG198" s="91"/>
      <c r="CH198" s="91"/>
      <c r="CI198" s="91"/>
      <c r="CJ198" s="91"/>
      <c r="CK198" s="91"/>
      <c r="CL198" s="91"/>
      <c r="CM198" s="91"/>
      <c r="CN198" s="91"/>
      <c r="CO198" s="91"/>
      <c r="CP198" s="91"/>
      <c r="CQ198" s="91"/>
      <c r="CR198" s="91"/>
      <c r="CS198" s="91"/>
      <c r="CT198" s="91"/>
    </row>
    <row r="199" spans="1:98" ht="15" customHeight="1" x14ac:dyDescent="0.25">
      <c r="A199" s="89" t="s">
        <v>926</v>
      </c>
      <c r="B199" s="89"/>
      <c r="C199" s="89" t="s">
        <v>1022</v>
      </c>
      <c r="D199" s="112" t="s">
        <v>1108</v>
      </c>
      <c r="E199" s="54" t="s">
        <v>68</v>
      </c>
      <c r="F199" s="54" t="s">
        <v>59</v>
      </c>
      <c r="G199" s="55" t="s">
        <v>60</v>
      </c>
      <c r="H199" s="124" t="s">
        <v>1330</v>
      </c>
      <c r="I199" s="55" t="s">
        <v>61</v>
      </c>
      <c r="J199" s="55" t="s">
        <v>62</v>
      </c>
      <c r="K199" s="55">
        <v>57</v>
      </c>
      <c r="L199" s="55" t="s">
        <v>465</v>
      </c>
      <c r="M199" s="55" t="s">
        <v>459</v>
      </c>
      <c r="N199" s="115" t="s">
        <v>837</v>
      </c>
      <c r="O199" s="70">
        <v>0</v>
      </c>
      <c r="P199" s="113">
        <v>1022984843</v>
      </c>
      <c r="Q199" s="83" t="s">
        <v>1232</v>
      </c>
      <c r="R199" s="55" t="s">
        <v>1180</v>
      </c>
      <c r="V199" s="110"/>
      <c r="W199" s="132">
        <v>15000000</v>
      </c>
      <c r="X199" s="110"/>
      <c r="Y199" s="55">
        <f t="shared" si="8"/>
        <v>0</v>
      </c>
      <c r="AA199" s="92">
        <f t="shared" ref="AA199:AA262" si="20">W199+Z199</f>
        <v>15000000</v>
      </c>
      <c r="AB199" s="92">
        <f t="shared" si="13"/>
        <v>15000000</v>
      </c>
      <c r="AC199" s="65" t="d">
        <v>2023-06-28</v>
      </c>
      <c r="AD199" s="65" t="d">
        <v>2023-06-30</v>
      </c>
      <c r="AE199" s="65" t="d">
        <v>2023-12-29</v>
      </c>
      <c r="AF199" s="55">
        <v>180</v>
      </c>
      <c r="AM199" s="72" t="s">
        <v>527</v>
      </c>
      <c r="AN199" s="82">
        <f t="shared" si="14"/>
        <v>1</v>
      </c>
    </row>
    <row r="200" spans="1:98" ht="15" customHeight="1" x14ac:dyDescent="0.25">
      <c r="A200" s="89" t="s">
        <v>927</v>
      </c>
      <c r="B200" s="89"/>
      <c r="C200" s="89" t="s">
        <v>1028</v>
      </c>
      <c r="D200" s="112" t="s">
        <v>1114</v>
      </c>
      <c r="E200" s="54" t="s">
        <v>68</v>
      </c>
      <c r="F200" s="54" t="s">
        <v>59</v>
      </c>
      <c r="G200" s="55" t="s">
        <v>60</v>
      </c>
      <c r="H200" s="124" t="s">
        <v>1333</v>
      </c>
      <c r="I200" s="55" t="s">
        <v>61</v>
      </c>
      <c r="J200" s="55" t="s">
        <v>62</v>
      </c>
      <c r="K200" s="55">
        <v>57</v>
      </c>
      <c r="L200" s="55" t="s">
        <v>465</v>
      </c>
      <c r="M200" s="55" t="s">
        <v>459</v>
      </c>
      <c r="N200" s="116" t="s">
        <v>1392</v>
      </c>
      <c r="O200" s="70">
        <v>0</v>
      </c>
      <c r="P200" s="113">
        <v>1032422842</v>
      </c>
      <c r="Q200" s="83" t="s">
        <v>1233</v>
      </c>
      <c r="R200" s="55" t="s">
        <v>1180</v>
      </c>
      <c r="V200" s="110"/>
      <c r="W200" s="132">
        <v>30000000</v>
      </c>
      <c r="X200" s="110"/>
      <c r="Y200" s="55">
        <f t="shared" si="8"/>
        <v>0</v>
      </c>
      <c r="AA200" s="92">
        <f t="shared" si="20"/>
        <v>30000000</v>
      </c>
      <c r="AB200" s="92">
        <f t="shared" si="13"/>
        <v>30000000</v>
      </c>
      <c r="AC200" s="65" t="d">
        <v>2023-06-28</v>
      </c>
      <c r="AD200" s="65" t="d">
        <v>2023-06-30</v>
      </c>
      <c r="AE200" s="65" t="d">
        <v>2023-12-29</v>
      </c>
      <c r="AF200" s="55">
        <v>180</v>
      </c>
      <c r="AM200" s="72" t="s">
        <v>527</v>
      </c>
      <c r="AN200" s="82">
        <f t="shared" si="14"/>
        <v>1</v>
      </c>
    </row>
    <row r="201" spans="1:98" s="108" customFormat="1" ht="15" customHeight="1" x14ac:dyDescent="0.25">
      <c r="A201" s="89" t="s">
        <v>928</v>
      </c>
      <c r="B201" s="89"/>
      <c r="C201" s="89" t="s">
        <v>928</v>
      </c>
      <c r="D201" s="112" t="s">
        <v>1115</v>
      </c>
      <c r="E201" s="54" t="s">
        <v>478</v>
      </c>
      <c r="F201" s="54" t="s">
        <v>478</v>
      </c>
      <c r="G201" s="55" t="s">
        <v>60</v>
      </c>
      <c r="H201" s="130" t="s">
        <v>1334</v>
      </c>
      <c r="I201" s="55" t="s">
        <v>61</v>
      </c>
      <c r="J201" s="55" t="s">
        <v>62</v>
      </c>
      <c r="K201" s="55">
        <v>57</v>
      </c>
      <c r="L201" s="55" t="s">
        <v>465</v>
      </c>
      <c r="M201" s="55" t="s">
        <v>459</v>
      </c>
      <c r="N201" s="116" t="s">
        <v>1399</v>
      </c>
      <c r="O201" s="70">
        <v>0</v>
      </c>
      <c r="P201" s="113" t="s">
        <v>1294</v>
      </c>
      <c r="Q201" s="83" t="s">
        <v>1234</v>
      </c>
      <c r="R201" s="55" t="s">
        <v>470</v>
      </c>
      <c r="S201" s="55"/>
      <c r="T201" s="55"/>
      <c r="U201" s="55"/>
      <c r="V201" s="110"/>
      <c r="W201" s="132">
        <v>26693704</v>
      </c>
      <c r="X201" s="110"/>
      <c r="Y201" s="55">
        <f t="shared" si="8"/>
        <v>0</v>
      </c>
      <c r="Z201" s="102"/>
      <c r="AA201" s="92">
        <f t="shared" si="20"/>
        <v>26693704</v>
      </c>
      <c r="AB201" s="92">
        <f t="shared" si="13"/>
        <v>26693704</v>
      </c>
      <c r="AC201" s="65" t="d">
        <v>2023-09-27</v>
      </c>
      <c r="AD201" s="65" t="d">
        <v>2023-10-03</v>
      </c>
      <c r="AE201" s="65" t="d">
        <v>2024-03-02</v>
      </c>
      <c r="AF201" s="55"/>
      <c r="AG201" s="55"/>
      <c r="AH201" s="55"/>
      <c r="AI201" s="55"/>
      <c r="AJ201" s="55"/>
      <c r="AK201" s="65"/>
      <c r="AL201" s="93"/>
      <c r="AM201" s="72" t="s">
        <v>527</v>
      </c>
      <c r="AN201" s="82">
        <f t="shared" si="14"/>
        <v>1</v>
      </c>
      <c r="AO201" s="91"/>
      <c r="AP201" s="91"/>
      <c r="AQ201" s="91"/>
      <c r="AR201" s="91"/>
      <c r="AS201" s="91"/>
      <c r="AT201" s="91"/>
      <c r="AU201" s="91"/>
      <c r="AV201" s="91"/>
      <c r="AW201" s="91"/>
      <c r="AX201" s="91"/>
      <c r="AY201" s="91"/>
      <c r="AZ201" s="91"/>
      <c r="BA201" s="91"/>
      <c r="BB201" s="91"/>
      <c r="BC201" s="91"/>
      <c r="BD201" s="91"/>
      <c r="BE201" s="91"/>
      <c r="BF201" s="91"/>
      <c r="BG201" s="91"/>
      <c r="BH201" s="91"/>
      <c r="BI201" s="91"/>
      <c r="BJ201" s="91"/>
      <c r="BK201" s="91"/>
      <c r="BL201" s="91"/>
      <c r="BM201" s="91"/>
      <c r="BN201" s="91"/>
      <c r="BO201" s="91"/>
      <c r="BP201" s="91"/>
      <c r="BQ201" s="91"/>
      <c r="BR201" s="91"/>
      <c r="BS201" s="91"/>
      <c r="BT201" s="91"/>
      <c r="BU201" s="91"/>
      <c r="BV201" s="91"/>
      <c r="BW201" s="91"/>
      <c r="BX201" s="91"/>
      <c r="BY201" s="91"/>
      <c r="BZ201" s="91"/>
      <c r="CA201" s="91"/>
      <c r="CB201" s="91"/>
      <c r="CC201" s="91"/>
      <c r="CD201" s="91"/>
      <c r="CE201" s="91"/>
      <c r="CF201" s="91"/>
      <c r="CG201" s="91"/>
      <c r="CH201" s="91"/>
      <c r="CI201" s="91"/>
      <c r="CJ201" s="91"/>
      <c r="CK201" s="91"/>
      <c r="CL201" s="91"/>
      <c r="CM201" s="91"/>
      <c r="CN201" s="91"/>
      <c r="CO201" s="91"/>
      <c r="CP201" s="91"/>
      <c r="CQ201" s="91"/>
      <c r="CR201" s="91"/>
      <c r="CS201" s="91"/>
      <c r="CT201" s="91"/>
    </row>
    <row r="202" spans="1:98" ht="15" customHeight="1" x14ac:dyDescent="0.25">
      <c r="A202" s="89" t="s">
        <v>929</v>
      </c>
      <c r="B202" s="89"/>
      <c r="C202" s="89" t="s">
        <v>1029</v>
      </c>
      <c r="D202" s="120" t="s">
        <v>1116</v>
      </c>
      <c r="E202" s="54" t="s">
        <v>530</v>
      </c>
      <c r="F202" s="54" t="s">
        <v>476</v>
      </c>
      <c r="G202" s="55" t="s">
        <v>60</v>
      </c>
      <c r="H202" s="124" t="s">
        <v>1335</v>
      </c>
      <c r="I202" s="55" t="s">
        <v>61</v>
      </c>
      <c r="J202" s="55" t="s">
        <v>62</v>
      </c>
      <c r="K202" s="55">
        <v>57</v>
      </c>
      <c r="L202" s="55" t="s">
        <v>465</v>
      </c>
      <c r="M202" s="55" t="s">
        <v>459</v>
      </c>
      <c r="N202" s="116" t="s">
        <v>845</v>
      </c>
      <c r="O202" s="70">
        <v>78</v>
      </c>
      <c r="P202" s="113" t="s">
        <v>1295</v>
      </c>
      <c r="Q202" s="83" t="s">
        <v>1235</v>
      </c>
      <c r="R202" s="55" t="s">
        <v>470</v>
      </c>
      <c r="V202" s="110"/>
      <c r="W202" s="132">
        <v>5311180875</v>
      </c>
      <c r="X202" s="110"/>
      <c r="Y202" s="55">
        <f t="shared" si="8"/>
        <v>0</v>
      </c>
      <c r="AA202" s="92">
        <f t="shared" si="20"/>
        <v>5311180875</v>
      </c>
      <c r="AB202" s="92">
        <f t="shared" si="13"/>
        <v>5311180875</v>
      </c>
      <c r="AC202" s="65" t="d">
        <v>2023-09-20</v>
      </c>
      <c r="AD202" s="65" t="d">
        <v>2023-12-14</v>
      </c>
      <c r="AE202" s="65" t="s">
        <v>1385</v>
      </c>
      <c r="AF202" s="55">
        <v>300</v>
      </c>
      <c r="AM202" s="72" t="s">
        <v>64</v>
      </c>
      <c r="AN202" s="82" t="s">
        <v>1425</v>
      </c>
    </row>
    <row r="203" spans="1:98" s="108" customFormat="1" ht="15" customHeight="1" x14ac:dyDescent="0.25">
      <c r="A203" s="89" t="s">
        <v>930</v>
      </c>
      <c r="B203" s="89"/>
      <c r="C203" s="89" t="s">
        <v>930</v>
      </c>
      <c r="D203" s="112" t="s">
        <v>1117</v>
      </c>
      <c r="E203" s="54" t="s">
        <v>478</v>
      </c>
      <c r="F203" s="54" t="s">
        <v>478</v>
      </c>
      <c r="G203" s="55" t="s">
        <v>60</v>
      </c>
      <c r="H203" s="124" t="s">
        <v>1336</v>
      </c>
      <c r="I203" s="55" t="s">
        <v>61</v>
      </c>
      <c r="J203" s="55" t="s">
        <v>62</v>
      </c>
      <c r="K203" s="55">
        <v>57</v>
      </c>
      <c r="L203" s="55" t="s">
        <v>465</v>
      </c>
      <c r="M203" s="55" t="s">
        <v>459</v>
      </c>
      <c r="N203" s="115" t="s">
        <v>837</v>
      </c>
      <c r="O203" s="70">
        <v>0</v>
      </c>
      <c r="P203" s="113">
        <v>9002730061</v>
      </c>
      <c r="Q203" s="83" t="s">
        <v>1236</v>
      </c>
      <c r="R203" s="55" t="s">
        <v>470</v>
      </c>
      <c r="S203" s="55"/>
      <c r="T203" s="55"/>
      <c r="U203" s="55"/>
      <c r="V203" s="110"/>
      <c r="W203" s="132">
        <v>31062500</v>
      </c>
      <c r="X203" s="110"/>
      <c r="Y203" s="55">
        <f t="shared" si="8"/>
        <v>0</v>
      </c>
      <c r="Z203" s="102"/>
      <c r="AA203" s="92">
        <f t="shared" si="20"/>
        <v>31062500</v>
      </c>
      <c r="AB203" s="92">
        <f t="shared" si="13"/>
        <v>31062500</v>
      </c>
      <c r="AC203" s="65" t="d">
        <v>2023-09-27</v>
      </c>
      <c r="AD203" s="65" t="d">
        <v>2023-10-03</v>
      </c>
      <c r="AE203" s="65" t="d">
        <v>2024-03-02</v>
      </c>
      <c r="AF203" s="55"/>
      <c r="AG203" s="55"/>
      <c r="AH203" s="55"/>
      <c r="AI203" s="55"/>
      <c r="AJ203" s="55"/>
      <c r="AK203" s="65"/>
      <c r="AL203" s="93"/>
      <c r="AM203" s="72" t="s">
        <v>527</v>
      </c>
      <c r="AN203" s="82">
        <f t="shared" si="14"/>
        <v>1</v>
      </c>
      <c r="AO203" s="91"/>
      <c r="AP203" s="91"/>
      <c r="AQ203" s="91"/>
      <c r="AR203" s="91"/>
      <c r="AS203" s="91"/>
      <c r="AT203" s="91"/>
      <c r="AU203" s="91"/>
      <c r="AV203" s="91"/>
      <c r="AW203" s="91"/>
      <c r="AX203" s="91"/>
      <c r="AY203" s="91"/>
      <c r="AZ203" s="91"/>
      <c r="BA203" s="91"/>
      <c r="BB203" s="91"/>
      <c r="BC203" s="91"/>
      <c r="BD203" s="91"/>
      <c r="BE203" s="91"/>
      <c r="BF203" s="91"/>
      <c r="BG203" s="91"/>
      <c r="BH203" s="91"/>
      <c r="BI203" s="91"/>
      <c r="BJ203" s="91"/>
      <c r="BK203" s="91"/>
      <c r="BL203" s="91"/>
      <c r="BM203" s="91"/>
      <c r="BN203" s="91"/>
      <c r="BO203" s="91"/>
      <c r="BP203" s="91"/>
      <c r="BQ203" s="91"/>
      <c r="BR203" s="91"/>
      <c r="BS203" s="91"/>
      <c r="BT203" s="91"/>
      <c r="BU203" s="91"/>
      <c r="BV203" s="91"/>
      <c r="BW203" s="91"/>
      <c r="BX203" s="91"/>
      <c r="BY203" s="91"/>
      <c r="BZ203" s="91"/>
      <c r="CA203" s="91"/>
      <c r="CB203" s="91"/>
      <c r="CC203" s="91"/>
      <c r="CD203" s="91"/>
      <c r="CE203" s="91"/>
      <c r="CF203" s="91"/>
      <c r="CG203" s="91"/>
      <c r="CH203" s="91"/>
      <c r="CI203" s="91"/>
      <c r="CJ203" s="91"/>
      <c r="CK203" s="91"/>
      <c r="CL203" s="91"/>
      <c r="CM203" s="91"/>
      <c r="CN203" s="91"/>
      <c r="CO203" s="91"/>
      <c r="CP203" s="91"/>
      <c r="CQ203" s="91"/>
      <c r="CR203" s="91"/>
      <c r="CS203" s="91"/>
      <c r="CT203" s="91"/>
    </row>
    <row r="204" spans="1:98" ht="15" customHeight="1" x14ac:dyDescent="0.25">
      <c r="A204" s="89" t="s">
        <v>931</v>
      </c>
      <c r="B204" s="89"/>
      <c r="C204" s="89" t="s">
        <v>1030</v>
      </c>
      <c r="D204" s="109" t="s">
        <v>1118</v>
      </c>
      <c r="E204" s="54" t="s">
        <v>538</v>
      </c>
      <c r="F204" s="54" t="s">
        <v>474</v>
      </c>
      <c r="G204" s="55" t="s">
        <v>60</v>
      </c>
      <c r="H204" s="124" t="s">
        <v>1337</v>
      </c>
      <c r="I204" s="55" t="s">
        <v>61</v>
      </c>
      <c r="J204" s="55" t="s">
        <v>62</v>
      </c>
      <c r="K204" s="55">
        <v>57</v>
      </c>
      <c r="L204" s="55" t="s">
        <v>465</v>
      </c>
      <c r="M204" s="55" t="s">
        <v>459</v>
      </c>
      <c r="N204" s="115" t="s">
        <v>840</v>
      </c>
      <c r="O204" s="70">
        <v>33</v>
      </c>
      <c r="P204" s="113">
        <v>900995679</v>
      </c>
      <c r="Q204" s="83" t="s">
        <v>1237</v>
      </c>
      <c r="R204" s="55" t="s">
        <v>470</v>
      </c>
      <c r="V204" s="110"/>
      <c r="W204" s="132">
        <v>125370000</v>
      </c>
      <c r="X204" s="110"/>
      <c r="Y204" s="55">
        <f t="shared" si="8"/>
        <v>1</v>
      </c>
      <c r="AA204" s="92">
        <f t="shared" si="20"/>
        <v>125370000</v>
      </c>
      <c r="AB204" s="92">
        <f t="shared" si="13"/>
        <v>125370000</v>
      </c>
      <c r="AC204" s="65" t="d">
        <v>2023-09-21</v>
      </c>
      <c r="AD204" s="65" t="d">
        <v>2023-09-26</v>
      </c>
      <c r="AE204" s="65" t="d">
        <v>2024-06-25</v>
      </c>
      <c r="AF204" s="55">
        <v>270</v>
      </c>
      <c r="AG204" s="55">
        <v>1</v>
      </c>
      <c r="AH204" s="55">
        <v>121</v>
      </c>
      <c r="AM204" s="72" t="s">
        <v>64</v>
      </c>
      <c r="AN204" s="82" t="s">
        <v>1425</v>
      </c>
    </row>
    <row r="205" spans="1:98" ht="15" customHeight="1" x14ac:dyDescent="0.25">
      <c r="A205" s="89" t="s">
        <v>932</v>
      </c>
      <c r="B205" s="89"/>
      <c r="C205" s="89" t="s">
        <v>1030</v>
      </c>
      <c r="D205" s="109" t="s">
        <v>1118</v>
      </c>
      <c r="E205" s="54" t="s">
        <v>538</v>
      </c>
      <c r="F205" s="54" t="s">
        <v>474</v>
      </c>
      <c r="G205" s="55" t="s">
        <v>60</v>
      </c>
      <c r="H205" s="124" t="s">
        <v>1337</v>
      </c>
      <c r="I205" s="55" t="s">
        <v>61</v>
      </c>
      <c r="J205" s="55" t="s">
        <v>62</v>
      </c>
      <c r="K205" s="55">
        <v>57</v>
      </c>
      <c r="L205" s="55" t="s">
        <v>465</v>
      </c>
      <c r="M205" s="55" t="s">
        <v>459</v>
      </c>
      <c r="N205" s="115" t="s">
        <v>840</v>
      </c>
      <c r="O205" s="70">
        <v>25</v>
      </c>
      <c r="P205" s="113">
        <v>900505401</v>
      </c>
      <c r="Q205" s="83" t="s">
        <v>1238</v>
      </c>
      <c r="R205" s="55" t="s">
        <v>470</v>
      </c>
      <c r="V205" s="110"/>
      <c r="W205" s="132">
        <v>20000000</v>
      </c>
      <c r="X205" s="110"/>
      <c r="Y205" s="55">
        <f t="shared" si="8"/>
        <v>1</v>
      </c>
      <c r="AA205" s="92">
        <f t="shared" si="20"/>
        <v>20000000</v>
      </c>
      <c r="AB205" s="92">
        <f t="shared" si="13"/>
        <v>20000000</v>
      </c>
      <c r="AC205" s="65" t="d">
        <v>2023-09-22</v>
      </c>
      <c r="AD205" s="65" t="d">
        <v>2023-10-06</v>
      </c>
      <c r="AE205" s="65" t="d">
        <v>2024-07-05</v>
      </c>
      <c r="AF205" s="55">
        <v>270</v>
      </c>
      <c r="AG205" s="55">
        <v>1</v>
      </c>
      <c r="AH205" s="55">
        <v>122</v>
      </c>
      <c r="AM205" s="72" t="s">
        <v>64</v>
      </c>
      <c r="AN205" s="82" t="s">
        <v>1425</v>
      </c>
    </row>
    <row r="206" spans="1:98" ht="15" customHeight="1" x14ac:dyDescent="0.25">
      <c r="A206" s="89" t="s">
        <v>933</v>
      </c>
      <c r="B206" s="89"/>
      <c r="C206" s="89" t="s">
        <v>1031</v>
      </c>
      <c r="D206" s="109" t="s">
        <v>1119</v>
      </c>
      <c r="E206" s="54" t="s">
        <v>538</v>
      </c>
      <c r="F206" s="54" t="s">
        <v>471</v>
      </c>
      <c r="G206" s="55" t="s">
        <v>60</v>
      </c>
      <c r="H206" s="124" t="s">
        <v>1338</v>
      </c>
      <c r="I206" s="55" t="s">
        <v>61</v>
      </c>
      <c r="J206" s="55" t="s">
        <v>62</v>
      </c>
      <c r="K206" s="55">
        <v>57</v>
      </c>
      <c r="L206" s="55" t="s">
        <v>465</v>
      </c>
      <c r="M206" s="55" t="s">
        <v>459</v>
      </c>
      <c r="N206" s="115" t="s">
        <v>841</v>
      </c>
      <c r="O206" s="70">
        <v>22</v>
      </c>
      <c r="P206" s="113">
        <v>900810120</v>
      </c>
      <c r="Q206" s="83" t="s">
        <v>1182</v>
      </c>
      <c r="R206" s="55" t="s">
        <v>470</v>
      </c>
      <c r="V206" s="110"/>
      <c r="W206" s="132">
        <v>30000000</v>
      </c>
      <c r="X206" s="110"/>
      <c r="Y206" s="55">
        <f t="shared" ref="Y206:Y263" si="21">AG206</f>
        <v>0</v>
      </c>
      <c r="AA206" s="92">
        <f t="shared" si="20"/>
        <v>30000000</v>
      </c>
      <c r="AB206" s="92">
        <f t="shared" si="13"/>
        <v>30000000</v>
      </c>
      <c r="AC206" s="65" t="d">
        <v>2023-09-27</v>
      </c>
      <c r="AD206" s="65" t="d">
        <v>2023-10-03</v>
      </c>
      <c r="AE206" s="65" t="d">
        <v>2024-03-02</v>
      </c>
      <c r="AF206" s="55">
        <v>150</v>
      </c>
      <c r="AM206" s="72" t="s">
        <v>527</v>
      </c>
      <c r="AN206" s="82">
        <f t="shared" si="14"/>
        <v>1</v>
      </c>
    </row>
    <row r="207" spans="1:98" s="96" customFormat="1" ht="15" customHeight="1" x14ac:dyDescent="0.25">
      <c r="A207" s="89" t="s">
        <v>934</v>
      </c>
      <c r="B207" s="89"/>
      <c r="C207" s="89" t="s">
        <v>1032</v>
      </c>
      <c r="D207" s="112" t="s">
        <v>1120</v>
      </c>
      <c r="E207" s="54" t="s">
        <v>533</v>
      </c>
      <c r="F207" s="54" t="s">
        <v>471</v>
      </c>
      <c r="G207" s="55" t="s">
        <v>60</v>
      </c>
      <c r="H207" s="124" t="s">
        <v>1339</v>
      </c>
      <c r="I207" s="55" t="s">
        <v>61</v>
      </c>
      <c r="J207" s="55" t="s">
        <v>62</v>
      </c>
      <c r="K207" s="55">
        <v>57</v>
      </c>
      <c r="L207" s="55" t="s">
        <v>465</v>
      </c>
      <c r="M207" s="55" t="s">
        <v>459</v>
      </c>
      <c r="N207" s="115" t="s">
        <v>839</v>
      </c>
      <c r="O207" s="70">
        <v>35</v>
      </c>
      <c r="P207" s="83">
        <v>9016801010</v>
      </c>
      <c r="Q207" s="83" t="s">
        <v>1239</v>
      </c>
      <c r="R207" s="55" t="s">
        <v>470</v>
      </c>
      <c r="S207" s="55"/>
      <c r="T207" s="55"/>
      <c r="U207" s="55"/>
      <c r="V207" s="110"/>
      <c r="W207" s="131"/>
      <c r="X207" s="110"/>
      <c r="Y207" s="55">
        <f t="shared" si="21"/>
        <v>0</v>
      </c>
      <c r="Z207" s="102"/>
      <c r="AA207" s="146" t="s">
        <v>1424</v>
      </c>
      <c r="AB207" s="92" t="str">
        <f t="shared" si="13"/>
        <v>10.200.000 </v>
      </c>
      <c r="AC207" s="65" t="d">
        <v>2023-09-27</v>
      </c>
      <c r="AD207" s="65" t="d">
        <v>2023-10-03</v>
      </c>
      <c r="AE207" s="65" t="d">
        <v>2024-03-02</v>
      </c>
      <c r="AF207" s="55"/>
      <c r="AG207" s="55"/>
      <c r="AH207" s="55"/>
      <c r="AI207" s="55"/>
      <c r="AJ207" s="55"/>
      <c r="AK207" s="65"/>
      <c r="AL207" s="93"/>
      <c r="AM207" s="72" t="s">
        <v>527</v>
      </c>
      <c r="AN207" s="82">
        <v>1</v>
      </c>
      <c r="AO207" s="91"/>
      <c r="AP207" s="91"/>
      <c r="AQ207" s="91"/>
      <c r="AR207" s="91"/>
      <c r="AS207" s="91"/>
      <c r="AT207" s="91"/>
      <c r="AU207" s="91"/>
      <c r="AV207" s="91"/>
      <c r="AW207" s="91"/>
      <c r="AX207" s="91"/>
      <c r="AY207" s="91"/>
      <c r="AZ207" s="91"/>
      <c r="BA207" s="91"/>
      <c r="BB207" s="91"/>
      <c r="BC207" s="91"/>
      <c r="BD207" s="91"/>
      <c r="BE207" s="91"/>
      <c r="BF207" s="91"/>
      <c r="BG207" s="91"/>
      <c r="BH207" s="91"/>
      <c r="BI207" s="91"/>
      <c r="BJ207" s="91"/>
      <c r="BK207" s="91"/>
      <c r="BL207" s="91"/>
      <c r="BM207" s="91"/>
      <c r="BN207" s="91"/>
      <c r="BO207" s="91"/>
      <c r="BP207" s="91"/>
      <c r="BQ207" s="91"/>
      <c r="BR207" s="91"/>
      <c r="BS207" s="91"/>
      <c r="BT207" s="91"/>
      <c r="BU207" s="91"/>
      <c r="BV207" s="91"/>
      <c r="BW207" s="91"/>
      <c r="BX207" s="91"/>
      <c r="BY207" s="91"/>
      <c r="BZ207" s="91"/>
      <c r="CA207" s="91"/>
      <c r="CB207" s="91"/>
      <c r="CC207" s="91"/>
      <c r="CD207" s="91"/>
      <c r="CE207" s="91"/>
      <c r="CF207" s="91"/>
      <c r="CG207" s="91"/>
      <c r="CH207" s="91"/>
      <c r="CI207" s="91"/>
      <c r="CJ207" s="91"/>
      <c r="CK207" s="91"/>
      <c r="CL207" s="91"/>
      <c r="CM207" s="91"/>
      <c r="CN207" s="91"/>
      <c r="CO207" s="91"/>
      <c r="CP207" s="91"/>
      <c r="CQ207" s="91"/>
      <c r="CR207" s="91"/>
      <c r="CS207" s="91"/>
      <c r="CT207" s="91"/>
    </row>
    <row r="208" spans="1:98" s="108" customFormat="1" ht="15" customHeight="1" x14ac:dyDescent="0.25">
      <c r="A208" s="89" t="s">
        <v>935</v>
      </c>
      <c r="B208" s="89"/>
      <c r="C208" s="89" t="s">
        <v>935</v>
      </c>
      <c r="D208" s="112" t="s">
        <v>1121</v>
      </c>
      <c r="E208" s="54" t="s">
        <v>478</v>
      </c>
      <c r="F208" s="54" t="s">
        <v>478</v>
      </c>
      <c r="G208" s="55" t="s">
        <v>60</v>
      </c>
      <c r="H208" s="124" t="s">
        <v>1340</v>
      </c>
      <c r="I208" s="55" t="s">
        <v>61</v>
      </c>
      <c r="J208" s="55" t="s">
        <v>62</v>
      </c>
      <c r="K208" s="55">
        <v>57</v>
      </c>
      <c r="L208" s="55" t="s">
        <v>465</v>
      </c>
      <c r="M208" s="55" t="s">
        <v>459</v>
      </c>
      <c r="N208" s="117"/>
      <c r="O208" s="70">
        <v>0</v>
      </c>
      <c r="P208" s="83">
        <v>900672953</v>
      </c>
      <c r="Q208" s="83" t="s">
        <v>1240</v>
      </c>
      <c r="R208" s="55" t="s">
        <v>470</v>
      </c>
      <c r="S208" s="55"/>
      <c r="T208" s="55"/>
      <c r="U208" s="55"/>
      <c r="V208" s="110"/>
      <c r="W208" s="132">
        <v>71962944</v>
      </c>
      <c r="X208" s="110"/>
      <c r="Y208" s="55">
        <f t="shared" si="21"/>
        <v>0</v>
      </c>
      <c r="Z208" s="102"/>
      <c r="AA208" s="92">
        <f t="shared" si="20"/>
        <v>71962944</v>
      </c>
      <c r="AB208" s="92">
        <f t="shared" si="13"/>
        <v>71962944</v>
      </c>
      <c r="AC208" s="65" t="d">
        <v>2023-09-27</v>
      </c>
      <c r="AD208" s="65" t="d">
        <v>2023-10-03</v>
      </c>
      <c r="AE208" s="65" t="d">
        <v>2024-03-02</v>
      </c>
      <c r="AF208" s="55"/>
      <c r="AG208" s="55"/>
      <c r="AH208" s="55"/>
      <c r="AI208" s="55"/>
      <c r="AJ208" s="55"/>
      <c r="AK208" s="65"/>
      <c r="AL208" s="93"/>
      <c r="AM208" s="72" t="s">
        <v>527</v>
      </c>
      <c r="AN208" s="82">
        <f t="shared" si="14"/>
        <v>1</v>
      </c>
      <c r="AO208" s="91"/>
      <c r="AP208" s="91"/>
      <c r="AQ208" s="91"/>
      <c r="AR208" s="91"/>
      <c r="AS208" s="91"/>
      <c r="AT208" s="91"/>
      <c r="AU208" s="91"/>
      <c r="AV208" s="91"/>
      <c r="AW208" s="91"/>
      <c r="AX208" s="91"/>
      <c r="AY208" s="91"/>
      <c r="AZ208" s="91"/>
      <c r="BA208" s="91"/>
      <c r="BB208" s="91"/>
      <c r="BC208" s="91"/>
      <c r="BD208" s="91"/>
      <c r="BE208" s="91"/>
      <c r="BF208" s="91"/>
      <c r="BG208" s="91"/>
      <c r="BH208" s="91"/>
      <c r="BI208" s="91"/>
      <c r="BJ208" s="91"/>
      <c r="BK208" s="91"/>
      <c r="BL208" s="91"/>
      <c r="BM208" s="91"/>
      <c r="BN208" s="91"/>
      <c r="BO208" s="91"/>
      <c r="BP208" s="91"/>
      <c r="BQ208" s="91"/>
      <c r="BR208" s="91"/>
      <c r="BS208" s="91"/>
      <c r="BT208" s="91"/>
      <c r="BU208" s="91"/>
      <c r="BV208" s="91"/>
      <c r="BW208" s="91"/>
      <c r="BX208" s="91"/>
      <c r="BY208" s="91"/>
      <c r="BZ208" s="91"/>
      <c r="CA208" s="91"/>
      <c r="CB208" s="91"/>
      <c r="CC208" s="91"/>
      <c r="CD208" s="91"/>
      <c r="CE208" s="91"/>
      <c r="CF208" s="91"/>
      <c r="CG208" s="91"/>
      <c r="CH208" s="91"/>
      <c r="CI208" s="91"/>
      <c r="CJ208" s="91"/>
      <c r="CK208" s="91"/>
      <c r="CL208" s="91"/>
      <c r="CM208" s="91"/>
      <c r="CN208" s="91"/>
      <c r="CO208" s="91"/>
      <c r="CP208" s="91"/>
      <c r="CQ208" s="91"/>
      <c r="CR208" s="91"/>
      <c r="CS208" s="91"/>
      <c r="CT208" s="91"/>
    </row>
    <row r="209" spans="1:40" ht="15" customHeight="1" x14ac:dyDescent="0.25">
      <c r="A209" s="89" t="s">
        <v>936</v>
      </c>
      <c r="B209" s="89"/>
      <c r="C209" s="89" t="s">
        <v>1033</v>
      </c>
      <c r="D209" s="109" t="s">
        <v>1122</v>
      </c>
      <c r="E209" s="54" t="s">
        <v>58</v>
      </c>
      <c r="F209" s="54" t="s">
        <v>471</v>
      </c>
      <c r="G209" s="55" t="s">
        <v>60</v>
      </c>
      <c r="H209" s="124" t="s">
        <v>1341</v>
      </c>
      <c r="I209" s="55" t="s">
        <v>61</v>
      </c>
      <c r="J209" s="55" t="s">
        <v>62</v>
      </c>
      <c r="K209" s="55">
        <v>57</v>
      </c>
      <c r="L209" s="55" t="s">
        <v>465</v>
      </c>
      <c r="M209" s="55" t="s">
        <v>459</v>
      </c>
      <c r="N209" s="115" t="s">
        <v>851</v>
      </c>
      <c r="O209" s="70">
        <v>0</v>
      </c>
      <c r="P209" s="83">
        <v>1024576228</v>
      </c>
      <c r="Q209" s="83" t="s">
        <v>1241</v>
      </c>
      <c r="R209" s="55" t="s">
        <v>1180</v>
      </c>
      <c r="V209" s="110"/>
      <c r="W209" s="132">
        <v>32291026</v>
      </c>
      <c r="X209" s="110"/>
      <c r="Y209" s="55">
        <f t="shared" si="21"/>
        <v>0</v>
      </c>
      <c r="AA209" s="92">
        <f>W209+Z209</f>
        <v>32291026</v>
      </c>
      <c r="AB209" s="92">
        <f t="shared" si="13"/>
        <v>32291026</v>
      </c>
      <c r="AC209" s="65" t="d">
        <v>2023-10-05</v>
      </c>
      <c r="AD209" s="65" t="d">
        <v>2023-10-06</v>
      </c>
      <c r="AE209" s="65" t="d">
        <v>2023-11-06</v>
      </c>
      <c r="AF209" s="55">
        <v>30</v>
      </c>
      <c r="AM209" s="72" t="s">
        <v>527</v>
      </c>
      <c r="AN209" s="82">
        <f t="shared" si="14"/>
        <v>1</v>
      </c>
    </row>
    <row r="210" spans="1:40" ht="15" customHeight="1" x14ac:dyDescent="0.25">
      <c r="A210" s="89" t="s">
        <v>937</v>
      </c>
      <c r="B210" s="89"/>
      <c r="C210" s="89" t="s">
        <v>1034</v>
      </c>
      <c r="D210" s="121" t="s">
        <v>1123</v>
      </c>
      <c r="E210" s="54" t="s">
        <v>531</v>
      </c>
      <c r="F210" s="54" t="s">
        <v>468</v>
      </c>
      <c r="G210" s="55" t="s">
        <v>60</v>
      </c>
      <c r="H210" s="124" t="s">
        <v>1342</v>
      </c>
      <c r="I210" s="55" t="s">
        <v>61</v>
      </c>
      <c r="J210" s="55" t="s">
        <v>62</v>
      </c>
      <c r="K210" s="55">
        <v>57</v>
      </c>
      <c r="L210" s="55" t="s">
        <v>465</v>
      </c>
      <c r="M210" s="55" t="s">
        <v>459</v>
      </c>
      <c r="N210" s="116" t="s">
        <v>845</v>
      </c>
      <c r="O210" s="70">
        <v>0</v>
      </c>
      <c r="P210" s="83">
        <v>901719068</v>
      </c>
      <c r="Q210" s="83" t="s">
        <v>1242</v>
      </c>
      <c r="R210" s="55" t="s">
        <v>470</v>
      </c>
      <c r="V210" s="110"/>
      <c r="W210" s="147">
        <v>637341400</v>
      </c>
      <c r="X210" s="110"/>
      <c r="Y210" s="55">
        <f t="shared" si="21"/>
        <v>0</v>
      </c>
      <c r="AA210" s="92">
        <f t="shared" si="20"/>
        <v>637341400</v>
      </c>
      <c r="AB210" s="92">
        <f t="shared" si="13"/>
        <v>637341400</v>
      </c>
      <c r="AC210" s="65" t="d">
        <v>2023-11-16</v>
      </c>
      <c r="AD210" s="65" t="d">
        <v>2023-12-14</v>
      </c>
      <c r="AE210" s="65" t="d">
        <v>2024-10-13</v>
      </c>
      <c r="AF210" s="55">
        <v>300</v>
      </c>
      <c r="AM210" s="72" t="s">
        <v>64</v>
      </c>
      <c r="AN210" s="82" t="s">
        <v>1425</v>
      </c>
    </row>
    <row r="211" spans="1:40" ht="15" customHeight="1" x14ac:dyDescent="0.25">
      <c r="A211" s="89" t="s">
        <v>938</v>
      </c>
      <c r="B211" s="89"/>
      <c r="C211" s="89" t="s">
        <v>1035</v>
      </c>
      <c r="D211" s="109" t="s">
        <v>1124</v>
      </c>
      <c r="E211" s="54" t="s">
        <v>68</v>
      </c>
      <c r="F211" s="54"/>
      <c r="G211" s="55" t="s">
        <v>60</v>
      </c>
      <c r="H211" s="124" t="s">
        <v>594</v>
      </c>
      <c r="I211" s="55" t="s">
        <v>61</v>
      </c>
      <c r="J211" s="55" t="s">
        <v>62</v>
      </c>
      <c r="K211" s="55">
        <v>57</v>
      </c>
      <c r="L211" s="55" t="s">
        <v>465</v>
      </c>
      <c r="M211" s="55" t="s">
        <v>459</v>
      </c>
      <c r="N211" s="115"/>
      <c r="O211" s="70">
        <v>0</v>
      </c>
      <c r="P211" s="113">
        <v>1016090833</v>
      </c>
      <c r="Q211" s="83" t="s">
        <v>704</v>
      </c>
      <c r="R211" s="55" t="s">
        <v>1180</v>
      </c>
      <c r="V211" s="110"/>
      <c r="W211" s="132">
        <v>7500000</v>
      </c>
      <c r="X211" s="110"/>
      <c r="Y211" s="55">
        <f t="shared" si="21"/>
        <v>0</v>
      </c>
      <c r="AA211" s="92">
        <f t="shared" si="20"/>
        <v>7500000</v>
      </c>
      <c r="AB211" s="92">
        <f t="shared" si="13"/>
        <v>7500000</v>
      </c>
      <c r="AC211" s="65" t="d">
        <v>2023-11-17</v>
      </c>
      <c r="AD211" s="65" t="d">
        <v>2023-11-20</v>
      </c>
      <c r="AE211" s="65" t="d">
        <v>2024-02-19</v>
      </c>
      <c r="AF211" s="55">
        <v>90</v>
      </c>
      <c r="AM211" s="72" t="s">
        <v>527</v>
      </c>
      <c r="AN211" s="82">
        <f>IF(ISERROR(AB211/AA211),"-",(AB211/AA211))</f>
        <v>1</v>
      </c>
    </row>
    <row r="212" spans="1:40" ht="15" customHeight="1" x14ac:dyDescent="0.25">
      <c r="A212" s="89" t="s">
        <v>939</v>
      </c>
      <c r="B212" s="89"/>
      <c r="C212" s="136" t="s">
        <v>1035</v>
      </c>
      <c r="D212" s="112" t="s">
        <v>1125</v>
      </c>
      <c r="E212" s="54" t="s">
        <v>68</v>
      </c>
      <c r="F212" s="54" t="s">
        <v>59</v>
      </c>
      <c r="G212" s="55" t="s">
        <v>60</v>
      </c>
      <c r="H212" s="148" t="s">
        <v>570</v>
      </c>
      <c r="I212" s="55" t="s">
        <v>61</v>
      </c>
      <c r="J212" s="55" t="s">
        <v>62</v>
      </c>
      <c r="K212" s="55">
        <v>57</v>
      </c>
      <c r="L212" s="55" t="s">
        <v>465</v>
      </c>
      <c r="M212" s="55" t="s">
        <v>459</v>
      </c>
      <c r="N212" s="117"/>
      <c r="O212" s="70">
        <v>0</v>
      </c>
      <c r="P212" s="113">
        <v>1033764092</v>
      </c>
      <c r="Q212" s="83" t="s">
        <v>1243</v>
      </c>
      <c r="R212" s="55" t="s">
        <v>1180</v>
      </c>
      <c r="V212" s="110"/>
      <c r="W212" s="131">
        <v>9000000</v>
      </c>
      <c r="X212" s="110"/>
      <c r="Y212" s="55">
        <f t="shared" si="21"/>
        <v>0</v>
      </c>
      <c r="AA212" s="92">
        <f t="shared" si="20"/>
        <v>9000000</v>
      </c>
      <c r="AB212" s="92">
        <f t="shared" si="13"/>
        <v>9000000</v>
      </c>
      <c r="AC212" s="65" t="d">
        <v>2023-11-22</v>
      </c>
      <c r="AD212" s="65" t="d">
        <v>2023-11-27</v>
      </c>
      <c r="AE212" s="65" t="d">
        <v>2024-02-26</v>
      </c>
      <c r="AF212" s="55">
        <v>90</v>
      </c>
      <c r="AM212" s="72" t="s">
        <v>527</v>
      </c>
      <c r="AN212" s="82">
        <v>1</v>
      </c>
    </row>
    <row r="213" spans="1:40" ht="15" customHeight="1" x14ac:dyDescent="0.25">
      <c r="A213" s="89" t="s">
        <v>940</v>
      </c>
      <c r="B213" s="89"/>
      <c r="C213" s="149" t="s">
        <v>1409</v>
      </c>
      <c r="D213" s="112" t="s">
        <v>1126</v>
      </c>
      <c r="E213" s="54" t="s">
        <v>58</v>
      </c>
      <c r="F213" s="54" t="s">
        <v>471</v>
      </c>
      <c r="G213" s="55" t="s">
        <v>60</v>
      </c>
      <c r="H213" s="148" t="s">
        <v>1416</v>
      </c>
      <c r="I213" s="55" t="s">
        <v>61</v>
      </c>
      <c r="J213" s="55" t="s">
        <v>62</v>
      </c>
      <c r="K213" s="55">
        <v>57</v>
      </c>
      <c r="L213" s="55" t="s">
        <v>465</v>
      </c>
      <c r="M213" s="55" t="s">
        <v>459</v>
      </c>
      <c r="N213" s="117"/>
      <c r="O213" s="70">
        <v>21</v>
      </c>
      <c r="P213" s="113">
        <v>900812511</v>
      </c>
      <c r="Q213" s="83" t="s">
        <v>1244</v>
      </c>
      <c r="R213" s="55" t="s">
        <v>470</v>
      </c>
      <c r="V213" s="110"/>
      <c r="W213" s="131">
        <v>135665284</v>
      </c>
      <c r="X213" s="110"/>
      <c r="Y213" s="55">
        <f t="shared" si="21"/>
        <v>0</v>
      </c>
      <c r="AA213" s="92">
        <f t="shared" si="20"/>
        <v>135665284</v>
      </c>
      <c r="AB213" s="92">
        <f t="shared" si="13"/>
        <v>135665284</v>
      </c>
      <c r="AC213" s="65" t="d">
        <v>2023-11-27</v>
      </c>
      <c r="AD213" s="65" t="d">
        <v>2024-01-09</v>
      </c>
      <c r="AE213" s="65" t="d">
        <v>2024-04-08</v>
      </c>
      <c r="AF213" s="55">
        <v>90</v>
      </c>
      <c r="AM213" s="72" t="s">
        <v>64</v>
      </c>
      <c r="AN213" s="82" t="s">
        <v>1425</v>
      </c>
    </row>
    <row r="214" spans="1:40" ht="15" customHeight="1" x14ac:dyDescent="0.25">
      <c r="A214" s="89" t="s">
        <v>941</v>
      </c>
      <c r="B214" s="89"/>
      <c r="C214" s="89" t="s">
        <v>1036</v>
      </c>
      <c r="D214" s="112" t="s">
        <v>1127</v>
      </c>
      <c r="E214" s="54" t="s">
        <v>68</v>
      </c>
      <c r="F214" s="54" t="s">
        <v>59</v>
      </c>
      <c r="G214" s="55" t="s">
        <v>60</v>
      </c>
      <c r="H214" s="150" t="s">
        <v>1343</v>
      </c>
      <c r="I214" s="55" t="s">
        <v>61</v>
      </c>
      <c r="J214" s="55" t="s">
        <v>62</v>
      </c>
      <c r="K214" s="55">
        <v>57</v>
      </c>
      <c r="L214" s="55" t="s">
        <v>465</v>
      </c>
      <c r="M214" s="55" t="s">
        <v>459</v>
      </c>
      <c r="N214" s="151" t="s">
        <v>837</v>
      </c>
      <c r="O214" s="70">
        <v>0</v>
      </c>
      <c r="P214" s="83">
        <v>51880973</v>
      </c>
      <c r="Q214" s="83" t="s">
        <v>1245</v>
      </c>
      <c r="R214" s="55" t="s">
        <v>1180</v>
      </c>
      <c r="V214" s="110"/>
      <c r="W214" s="131">
        <v>3800000</v>
      </c>
      <c r="X214" s="110"/>
      <c r="Y214" s="55">
        <f t="shared" si="21"/>
        <v>0</v>
      </c>
      <c r="AA214" s="92">
        <f t="shared" si="20"/>
        <v>3800000</v>
      </c>
      <c r="AB214" s="92">
        <f t="shared" si="13"/>
        <v>3800000</v>
      </c>
      <c r="AC214" s="65" t="d">
        <v>2023-11-27</v>
      </c>
      <c r="AD214" s="65" t="d">
        <v>2023-11-27</v>
      </c>
      <c r="AE214" s="65" t="d">
        <v>2024-01-04</v>
      </c>
      <c r="AF214" s="55">
        <v>39</v>
      </c>
      <c r="AM214" s="72" t="s">
        <v>527</v>
      </c>
      <c r="AN214" s="82">
        <f t="shared" si="14"/>
        <v>1</v>
      </c>
    </row>
    <row r="215" spans="1:40" ht="15" customHeight="1" x14ac:dyDescent="0.25">
      <c r="A215" s="89" t="s">
        <v>942</v>
      </c>
      <c r="B215" s="89"/>
      <c r="C215" s="149" t="s">
        <v>1410</v>
      </c>
      <c r="D215" s="109" t="s">
        <v>1128</v>
      </c>
      <c r="E215" s="54" t="s">
        <v>68</v>
      </c>
      <c r="F215" s="54" t="s">
        <v>59</v>
      </c>
      <c r="G215" s="55" t="s">
        <v>60</v>
      </c>
      <c r="H215" s="150" t="s">
        <v>647</v>
      </c>
      <c r="I215" s="55" t="s">
        <v>61</v>
      </c>
      <c r="J215" s="55" t="s">
        <v>62</v>
      </c>
      <c r="K215" s="55">
        <v>57</v>
      </c>
      <c r="L215" s="55" t="s">
        <v>465</v>
      </c>
      <c r="M215" s="55" t="s">
        <v>459</v>
      </c>
      <c r="N215" s="151"/>
      <c r="O215" s="70">
        <v>0</v>
      </c>
      <c r="P215" s="113">
        <v>79505644</v>
      </c>
      <c r="Q215" s="83" t="s">
        <v>1246</v>
      </c>
      <c r="R215" s="55" t="s">
        <v>1180</v>
      </c>
      <c r="V215" s="110"/>
      <c r="W215" s="131">
        <v>10883333</v>
      </c>
      <c r="X215" s="110"/>
      <c r="Y215" s="55">
        <f t="shared" si="21"/>
        <v>0</v>
      </c>
      <c r="AA215" s="92">
        <f>W215+Z215</f>
        <v>10883333</v>
      </c>
      <c r="AB215" s="92">
        <f t="shared" si="13"/>
        <v>10883333</v>
      </c>
      <c r="AC215" s="65" t="d">
        <v>2023-11-23</v>
      </c>
      <c r="AD215" s="65" t="d">
        <v>2023-12-24</v>
      </c>
      <c r="AE215" s="65" t="d">
        <v>2024-01-13</v>
      </c>
      <c r="AF215" s="55">
        <v>50</v>
      </c>
      <c r="AM215" s="72" t="s">
        <v>527</v>
      </c>
      <c r="AN215" s="82">
        <f t="shared" si="14"/>
        <v>1</v>
      </c>
    </row>
    <row r="216" spans="1:40" ht="15" customHeight="1" x14ac:dyDescent="0.25">
      <c r="A216" s="89" t="s">
        <v>943</v>
      </c>
      <c r="B216" s="89"/>
      <c r="C216" s="149" t="s">
        <v>1411</v>
      </c>
      <c r="D216" s="109" t="s">
        <v>1129</v>
      </c>
      <c r="E216" s="54" t="s">
        <v>58</v>
      </c>
      <c r="F216" s="54" t="s">
        <v>474</v>
      </c>
      <c r="G216" s="55" t="s">
        <v>60</v>
      </c>
      <c r="H216" s="148" t="s">
        <v>1417</v>
      </c>
      <c r="I216" s="55" t="s">
        <v>61</v>
      </c>
      <c r="J216" s="55" t="s">
        <v>62</v>
      </c>
      <c r="K216" s="55">
        <v>57</v>
      </c>
      <c r="L216" s="55" t="s">
        <v>465</v>
      </c>
      <c r="M216" s="55" t="s">
        <v>459</v>
      </c>
      <c r="N216" s="151"/>
      <c r="O216" s="70">
        <v>24</v>
      </c>
      <c r="P216" s="113">
        <v>901039835</v>
      </c>
      <c r="Q216" s="83" t="s">
        <v>1247</v>
      </c>
      <c r="R216" s="55" t="s">
        <v>470</v>
      </c>
      <c r="V216" s="110"/>
      <c r="W216" s="131">
        <v>65000000</v>
      </c>
      <c r="X216" s="110"/>
      <c r="Y216" s="55">
        <f t="shared" si="21"/>
        <v>0</v>
      </c>
      <c r="AA216" s="92">
        <f>W216+Z216</f>
        <v>65000000</v>
      </c>
      <c r="AB216" s="92">
        <f t="shared" si="13"/>
        <v>65000000</v>
      </c>
      <c r="AC216" s="65" t="d">
        <v>2023-12-07</v>
      </c>
      <c r="AD216" s="65" t="d">
        <v>2023-12-22</v>
      </c>
      <c r="AE216" s="65" t="d">
        <v>2024-04-06</v>
      </c>
      <c r="AF216" s="55">
        <v>120</v>
      </c>
      <c r="AM216" s="72" t="s">
        <v>64</v>
      </c>
      <c r="AN216" s="82" t="s">
        <v>1425</v>
      </c>
    </row>
    <row r="217" spans="1:40" ht="15" customHeight="1" x14ac:dyDescent="0.25">
      <c r="A217" s="89" t="s">
        <v>944</v>
      </c>
      <c r="B217" s="89"/>
      <c r="C217" s="149" t="s">
        <v>1412</v>
      </c>
      <c r="D217" s="109" t="s">
        <v>1130</v>
      </c>
      <c r="E217" s="54" t="s">
        <v>68</v>
      </c>
      <c r="F217" s="54" t="s">
        <v>59</v>
      </c>
      <c r="G217" s="55" t="s">
        <v>60</v>
      </c>
      <c r="H217" s="148" t="s">
        <v>1418</v>
      </c>
      <c r="I217" s="55" t="s">
        <v>61</v>
      </c>
      <c r="J217" s="55" t="s">
        <v>62</v>
      </c>
      <c r="K217" s="55">
        <v>57</v>
      </c>
      <c r="L217" s="55" t="s">
        <v>465</v>
      </c>
      <c r="M217" s="55" t="s">
        <v>459</v>
      </c>
      <c r="N217" s="151"/>
      <c r="O217" s="70">
        <v>0</v>
      </c>
      <c r="P217" s="113">
        <v>9140998</v>
      </c>
      <c r="Q217" s="83" t="s">
        <v>658</v>
      </c>
      <c r="R217" s="55" t="s">
        <v>1180</v>
      </c>
      <c r="V217" s="110"/>
      <c r="W217" s="131">
        <v>13515000</v>
      </c>
      <c r="X217" s="110"/>
      <c r="Y217" s="55">
        <f t="shared" si="21"/>
        <v>1</v>
      </c>
      <c r="Z217" s="102">
        <v>4505000</v>
      </c>
      <c r="AA217" s="92">
        <f>9010000+Z217</f>
        <v>13515000</v>
      </c>
      <c r="AB217" s="92">
        <f t="shared" ref="AB217:AB263" si="22">AA217</f>
        <v>13515000</v>
      </c>
      <c r="AC217" s="65" t="d">
        <v>2023-12-14</v>
      </c>
      <c r="AD217" s="65" t="d">
        <v>2023-12-18</v>
      </c>
      <c r="AE217" s="65" t="d">
        <v>2024-03-17</v>
      </c>
      <c r="AF217" s="55">
        <v>90</v>
      </c>
      <c r="AG217" s="55">
        <v>1</v>
      </c>
      <c r="AH217" s="55">
        <v>28</v>
      </c>
      <c r="AM217" s="72" t="s">
        <v>527</v>
      </c>
      <c r="AN217" s="82">
        <f t="shared" ref="AN217:AN220" si="23">IF(ISERROR(AB217/AA217),"-",(AB217/AA217))</f>
        <v>1</v>
      </c>
    </row>
    <row r="218" spans="1:40" ht="15" customHeight="1" x14ac:dyDescent="0.25">
      <c r="A218" s="89" t="s">
        <v>945</v>
      </c>
      <c r="B218" s="89"/>
      <c r="C218" s="146" t="s">
        <v>1413</v>
      </c>
      <c r="D218" s="109" t="s">
        <v>1131</v>
      </c>
      <c r="E218" s="54" t="s">
        <v>536</v>
      </c>
      <c r="F218" s="54" t="s">
        <v>471</v>
      </c>
      <c r="G218" s="55" t="s">
        <v>60</v>
      </c>
      <c r="H218" s="148" t="s">
        <v>1419</v>
      </c>
      <c r="I218" s="55" t="s">
        <v>61</v>
      </c>
      <c r="J218" s="55" t="s">
        <v>62</v>
      </c>
      <c r="K218" s="55">
        <v>57</v>
      </c>
      <c r="L218" s="55" t="s">
        <v>465</v>
      </c>
      <c r="M218" s="55" t="s">
        <v>459</v>
      </c>
      <c r="N218" s="151"/>
      <c r="O218" s="70">
        <v>26</v>
      </c>
      <c r="P218" s="113">
        <v>900091899</v>
      </c>
      <c r="Q218" s="83" t="s">
        <v>1248</v>
      </c>
      <c r="R218" s="55" t="s">
        <v>470</v>
      </c>
      <c r="V218" s="110"/>
      <c r="W218" s="131">
        <v>15000000</v>
      </c>
      <c r="X218" s="110"/>
      <c r="Y218" s="55">
        <f t="shared" si="21"/>
        <v>0</v>
      </c>
      <c r="AA218" s="92">
        <f>W218</f>
        <v>15000000</v>
      </c>
      <c r="AB218" s="92">
        <f t="shared" si="22"/>
        <v>15000000</v>
      </c>
      <c r="AC218" s="65" t="d">
        <v>2023-12-22</v>
      </c>
      <c r="AD218" s="65" t="d">
        <v>2023-12-27</v>
      </c>
      <c r="AE218" s="65" t="d">
        <v>2024-06-26</v>
      </c>
      <c r="AF218" s="55">
        <v>180</v>
      </c>
      <c r="AM218" s="72" t="s">
        <v>64</v>
      </c>
      <c r="AN218" s="82" t="s">
        <v>1425</v>
      </c>
    </row>
    <row r="219" spans="1:40" ht="15" customHeight="1" x14ac:dyDescent="0.25">
      <c r="A219" s="89" t="s">
        <v>946</v>
      </c>
      <c r="B219" s="89"/>
      <c r="C219" s="149" t="s">
        <v>1414</v>
      </c>
      <c r="D219" s="109" t="s">
        <v>1132</v>
      </c>
      <c r="E219" s="54" t="s">
        <v>68</v>
      </c>
      <c r="F219" s="54"/>
      <c r="G219" s="55" t="s">
        <v>60</v>
      </c>
      <c r="H219" s="148" t="s">
        <v>1420</v>
      </c>
      <c r="I219" s="55" t="s">
        <v>61</v>
      </c>
      <c r="J219" s="55" t="s">
        <v>62</v>
      </c>
      <c r="K219" s="55">
        <v>57</v>
      </c>
      <c r="L219" s="55" t="s">
        <v>465</v>
      </c>
      <c r="M219" s="55" t="s">
        <v>459</v>
      </c>
      <c r="N219" s="151"/>
      <c r="O219" s="70">
        <v>0</v>
      </c>
      <c r="P219" s="113">
        <v>52060589</v>
      </c>
      <c r="Q219" s="83" t="s">
        <v>672</v>
      </c>
      <c r="R219" s="55" t="s">
        <v>1180</v>
      </c>
      <c r="V219" s="110"/>
      <c r="W219" s="131">
        <v>15000000</v>
      </c>
      <c r="X219" s="110"/>
      <c r="Y219" s="55">
        <f t="shared" si="21"/>
        <v>0</v>
      </c>
      <c r="AA219" s="92">
        <f>W219+Z219</f>
        <v>15000000</v>
      </c>
      <c r="AB219" s="92">
        <f t="shared" si="22"/>
        <v>15000000</v>
      </c>
      <c r="AC219" s="65" t="d">
        <v>2023-12-21</v>
      </c>
      <c r="AD219" s="65" t="d">
        <v>2023-12-22</v>
      </c>
      <c r="AE219" s="65" t="d">
        <v>2024-03-21</v>
      </c>
      <c r="AF219" s="55">
        <v>90</v>
      </c>
      <c r="AM219" s="72" t="s">
        <v>527</v>
      </c>
      <c r="AN219" s="82">
        <f t="shared" ref="AN219" si="24">IF(ISERROR(AB219/AA219),"-",(AB219/AA219))</f>
        <v>1</v>
      </c>
    </row>
    <row r="220" spans="1:40" ht="15" customHeight="1" x14ac:dyDescent="0.25">
      <c r="A220" s="89" t="s">
        <v>947</v>
      </c>
      <c r="B220" s="89"/>
      <c r="C220" s="149" t="s">
        <v>1415</v>
      </c>
      <c r="D220" s="109" t="s">
        <v>1133</v>
      </c>
      <c r="E220" s="54" t="s">
        <v>68</v>
      </c>
      <c r="F220" s="54" t="s">
        <v>59</v>
      </c>
      <c r="G220" s="55" t="s">
        <v>60</v>
      </c>
      <c r="H220" s="148" t="s">
        <v>1421</v>
      </c>
      <c r="I220" s="55" t="s">
        <v>61</v>
      </c>
      <c r="J220" s="55" t="s">
        <v>62</v>
      </c>
      <c r="K220" s="55">
        <v>57</v>
      </c>
      <c r="L220" s="55" t="s">
        <v>465</v>
      </c>
      <c r="M220" s="55" t="s">
        <v>459</v>
      </c>
      <c r="N220" s="151"/>
      <c r="O220" s="70">
        <v>0</v>
      </c>
      <c r="P220" s="113">
        <v>1000930688</v>
      </c>
      <c r="Q220" s="83" t="s">
        <v>1249</v>
      </c>
      <c r="R220" s="55" t="s">
        <v>1180</v>
      </c>
      <c r="V220" s="110"/>
      <c r="W220" s="131">
        <v>15000000</v>
      </c>
      <c r="X220" s="110"/>
      <c r="Y220" s="55">
        <f t="shared" si="21"/>
        <v>0</v>
      </c>
      <c r="AA220" s="92">
        <f t="shared" ref="AA220" si="25">W220+Z220</f>
        <v>15000000</v>
      </c>
      <c r="AB220" s="92">
        <f t="shared" si="22"/>
        <v>15000000</v>
      </c>
      <c r="AC220" s="65" t="d">
        <v>2023-12-21</v>
      </c>
      <c r="AD220" s="65" t="d">
        <v>2023-12-27</v>
      </c>
      <c r="AE220" s="65" t="d">
        <v>2024-03-26</v>
      </c>
      <c r="AF220" s="55">
        <v>90</v>
      </c>
      <c r="AM220" s="72" t="s">
        <v>527</v>
      </c>
      <c r="AN220" s="82">
        <f t="shared" si="23"/>
        <v>1</v>
      </c>
    </row>
    <row r="221" spans="1:40" ht="15" customHeight="1" x14ac:dyDescent="0.25">
      <c r="A221" s="89" t="s">
        <v>948</v>
      </c>
      <c r="B221" s="89"/>
      <c r="C221" s="89" t="s">
        <v>1037</v>
      </c>
      <c r="D221" s="109" t="s">
        <v>1134</v>
      </c>
      <c r="E221" s="54" t="s">
        <v>68</v>
      </c>
      <c r="F221" s="54" t="s">
        <v>59</v>
      </c>
      <c r="G221" s="55" t="s">
        <v>60</v>
      </c>
      <c r="H221" s="148" t="s">
        <v>1344</v>
      </c>
      <c r="I221" s="55" t="s">
        <v>61</v>
      </c>
      <c r="J221" s="55" t="s">
        <v>62</v>
      </c>
      <c r="K221" s="55">
        <v>57</v>
      </c>
      <c r="L221" s="55" t="s">
        <v>465</v>
      </c>
      <c r="M221" s="55" t="s">
        <v>459</v>
      </c>
      <c r="N221" s="117" t="s">
        <v>837</v>
      </c>
      <c r="O221" s="70">
        <v>0</v>
      </c>
      <c r="P221" s="113">
        <v>52992863</v>
      </c>
      <c r="Q221" s="83" t="s">
        <v>1250</v>
      </c>
      <c r="R221" s="55" t="s">
        <v>1180</v>
      </c>
      <c r="V221" s="110"/>
      <c r="W221" s="131">
        <v>21000000</v>
      </c>
      <c r="X221" s="110"/>
      <c r="Y221" s="55">
        <f t="shared" si="21"/>
        <v>0</v>
      </c>
      <c r="AA221" s="92">
        <f t="shared" si="20"/>
        <v>21000000</v>
      </c>
      <c r="AB221" s="92">
        <f t="shared" si="22"/>
        <v>21000000</v>
      </c>
      <c r="AC221" s="65" t="d">
        <v>2023-12-26</v>
      </c>
      <c r="AD221" s="65" t="d">
        <v>2024-01-09</v>
      </c>
      <c r="AE221" s="65" t="d">
        <v>2024-04-08</v>
      </c>
      <c r="AF221" s="55">
        <v>90</v>
      </c>
      <c r="AM221" s="72" t="s">
        <v>64</v>
      </c>
      <c r="AN221" s="82" t="s">
        <v>1425</v>
      </c>
    </row>
    <row r="222" spans="1:40" ht="15" customHeight="1" x14ac:dyDescent="0.25">
      <c r="A222" s="89" t="s">
        <v>949</v>
      </c>
      <c r="B222" s="89"/>
      <c r="C222" s="89" t="s">
        <v>1038</v>
      </c>
      <c r="D222" s="109" t="s">
        <v>1135</v>
      </c>
      <c r="E222" s="54" t="s">
        <v>68</v>
      </c>
      <c r="F222" s="54" t="s">
        <v>59</v>
      </c>
      <c r="G222" s="55" t="s">
        <v>60</v>
      </c>
      <c r="H222" s="152" t="s">
        <v>1345</v>
      </c>
      <c r="I222" s="55" t="s">
        <v>61</v>
      </c>
      <c r="J222" s="55" t="s">
        <v>62</v>
      </c>
      <c r="K222" s="55">
        <v>57</v>
      </c>
      <c r="L222" s="55" t="s">
        <v>465</v>
      </c>
      <c r="M222" s="55" t="s">
        <v>459</v>
      </c>
      <c r="N222" s="153" t="s">
        <v>837</v>
      </c>
      <c r="O222" s="70">
        <v>0</v>
      </c>
      <c r="P222" s="154" t="s">
        <v>1296</v>
      </c>
      <c r="Q222" s="134" t="s">
        <v>1251</v>
      </c>
      <c r="R222" s="55" t="s">
        <v>1180</v>
      </c>
      <c r="V222" s="110"/>
      <c r="W222" s="155">
        <v>4600000</v>
      </c>
      <c r="X222" s="110"/>
      <c r="Y222" s="55">
        <f t="shared" si="21"/>
        <v>0</v>
      </c>
      <c r="AA222" s="92">
        <f t="shared" si="20"/>
        <v>4600000</v>
      </c>
      <c r="AB222" s="92">
        <f t="shared" si="22"/>
        <v>4600000</v>
      </c>
      <c r="AC222" s="65" t="d">
        <v>2023-12-29</v>
      </c>
      <c r="AD222" s="65" t="d">
        <v>2024-01-10</v>
      </c>
      <c r="AE222" s="65" t="d">
        <v>2024-04-09</v>
      </c>
      <c r="AF222" s="55">
        <v>90</v>
      </c>
      <c r="AM222" s="72" t="s">
        <v>64</v>
      </c>
      <c r="AN222" s="82" t="s">
        <v>1425</v>
      </c>
    </row>
    <row r="223" spans="1:40" ht="15" customHeight="1" x14ac:dyDescent="0.25">
      <c r="A223" s="89" t="s">
        <v>950</v>
      </c>
      <c r="B223" s="89"/>
      <c r="C223" s="89" t="s">
        <v>1039</v>
      </c>
      <c r="D223" s="109" t="s">
        <v>1136</v>
      </c>
      <c r="E223" s="54" t="s">
        <v>58</v>
      </c>
      <c r="F223" s="54" t="s">
        <v>474</v>
      </c>
      <c r="G223" s="55" t="s">
        <v>60</v>
      </c>
      <c r="H223" s="152" t="s">
        <v>1346</v>
      </c>
      <c r="I223" s="55" t="s">
        <v>61</v>
      </c>
      <c r="J223" s="55" t="s">
        <v>62</v>
      </c>
      <c r="K223" s="55">
        <v>57</v>
      </c>
      <c r="L223" s="55" t="s">
        <v>465</v>
      </c>
      <c r="M223" s="55" t="s">
        <v>459</v>
      </c>
      <c r="N223" s="156" t="s">
        <v>1400</v>
      </c>
      <c r="O223" s="70">
        <v>32</v>
      </c>
      <c r="P223" s="134">
        <v>830005066</v>
      </c>
      <c r="Q223" s="134" t="s">
        <v>1252</v>
      </c>
      <c r="R223" s="55" t="s">
        <v>470</v>
      </c>
      <c r="V223" s="110"/>
      <c r="W223" s="155">
        <v>584186667</v>
      </c>
      <c r="X223" s="110"/>
      <c r="Y223" s="55">
        <f t="shared" si="21"/>
        <v>0</v>
      </c>
      <c r="AA223" s="92">
        <f t="shared" si="20"/>
        <v>584186667</v>
      </c>
      <c r="AB223" s="92">
        <f t="shared" si="22"/>
        <v>584186667</v>
      </c>
      <c r="AC223" s="65" t="d">
        <v>2023-12-28</v>
      </c>
      <c r="AD223" s="65" t="d">
        <v>2024-01-10</v>
      </c>
      <c r="AE223" s="65" t="d">
        <v>2024-04-09</v>
      </c>
      <c r="AF223" s="55">
        <v>160</v>
      </c>
      <c r="AM223" s="72" t="s">
        <v>525</v>
      </c>
      <c r="AN223" s="82">
        <v>0</v>
      </c>
    </row>
    <row r="224" spans="1:40" ht="15" customHeight="1" x14ac:dyDescent="0.25">
      <c r="A224" s="89" t="s">
        <v>951</v>
      </c>
      <c r="B224" s="89"/>
      <c r="C224" s="89" t="s">
        <v>1039</v>
      </c>
      <c r="D224" s="109" t="s">
        <v>1136</v>
      </c>
      <c r="E224" s="54" t="s">
        <v>58</v>
      </c>
      <c r="F224" s="54" t="s">
        <v>474</v>
      </c>
      <c r="G224" s="55" t="s">
        <v>60</v>
      </c>
      <c r="H224" s="123" t="s">
        <v>1347</v>
      </c>
      <c r="I224" s="55" t="s">
        <v>61</v>
      </c>
      <c r="J224" s="55" t="s">
        <v>62</v>
      </c>
      <c r="K224" s="55">
        <v>57</v>
      </c>
      <c r="L224" s="55" t="s">
        <v>465</v>
      </c>
      <c r="M224" s="55" t="s">
        <v>459</v>
      </c>
      <c r="N224" s="157" t="s">
        <v>1400</v>
      </c>
      <c r="O224" s="70">
        <v>25</v>
      </c>
      <c r="P224" s="83">
        <v>901370420</v>
      </c>
      <c r="Q224" s="83" t="s">
        <v>1253</v>
      </c>
      <c r="R224" s="55" t="s">
        <v>470</v>
      </c>
      <c r="V224" s="110"/>
      <c r="W224" s="158">
        <v>8640100</v>
      </c>
      <c r="X224" s="110"/>
      <c r="Y224" s="55">
        <f t="shared" si="21"/>
        <v>0</v>
      </c>
      <c r="AA224" s="92">
        <f t="shared" si="20"/>
        <v>8640100</v>
      </c>
      <c r="AB224" s="92">
        <f t="shared" si="22"/>
        <v>8640100</v>
      </c>
      <c r="AC224" s="65" t="d">
        <v>2023-12-29</v>
      </c>
      <c r="AD224" s="65" t="d">
        <v>2024-01-10</v>
      </c>
      <c r="AE224" s="65" t="d">
        <v>2024-04-09</v>
      </c>
      <c r="AF224" s="55">
        <v>160</v>
      </c>
      <c r="AM224" s="72" t="s">
        <v>525</v>
      </c>
      <c r="AN224" s="82">
        <v>0</v>
      </c>
    </row>
    <row r="225" spans="1:40" ht="15" customHeight="1" x14ac:dyDescent="0.25">
      <c r="A225" s="89" t="s">
        <v>952</v>
      </c>
      <c r="B225" s="89"/>
      <c r="C225" s="89" t="s">
        <v>1040</v>
      </c>
      <c r="D225" s="109" t="s">
        <v>1137</v>
      </c>
      <c r="E225" s="54" t="s">
        <v>68</v>
      </c>
      <c r="F225" s="54" t="s">
        <v>59</v>
      </c>
      <c r="G225" s="55" t="s">
        <v>60</v>
      </c>
      <c r="H225" s="123" t="s">
        <v>1302</v>
      </c>
      <c r="I225" s="55" t="s">
        <v>61</v>
      </c>
      <c r="J225" s="55" t="s">
        <v>62</v>
      </c>
      <c r="K225" s="55">
        <v>57</v>
      </c>
      <c r="L225" s="55" t="s">
        <v>465</v>
      </c>
      <c r="M225" s="55" t="s">
        <v>459</v>
      </c>
      <c r="N225" s="116" t="s">
        <v>837</v>
      </c>
      <c r="O225" s="70">
        <v>0</v>
      </c>
      <c r="P225" s="113">
        <v>52157968</v>
      </c>
      <c r="Q225" s="83" t="s">
        <v>1254</v>
      </c>
      <c r="R225" s="55" t="s">
        <v>1180</v>
      </c>
      <c r="V225" s="110"/>
      <c r="W225" s="158">
        <v>15000000</v>
      </c>
      <c r="X225" s="110"/>
      <c r="Y225" s="55">
        <f t="shared" si="21"/>
        <v>0</v>
      </c>
      <c r="AA225" s="92">
        <f>W225+Z225</f>
        <v>15000000</v>
      </c>
      <c r="AB225" s="92">
        <f t="shared" si="22"/>
        <v>15000000</v>
      </c>
      <c r="AC225" s="65" t="d">
        <v>2023-12-28</v>
      </c>
      <c r="AD225" s="65" t="d">
        <v>2024-01-10</v>
      </c>
      <c r="AE225" s="65" t="s">
        <v>1386</v>
      </c>
      <c r="AF225" s="55">
        <v>90</v>
      </c>
      <c r="AM225" s="72" t="s">
        <v>64</v>
      </c>
      <c r="AN225" s="82" t="s">
        <v>1425</v>
      </c>
    </row>
    <row r="226" spans="1:40" ht="15" customHeight="1" x14ac:dyDescent="0.25">
      <c r="A226" s="89" t="s">
        <v>953</v>
      </c>
      <c r="B226" s="89"/>
      <c r="C226" s="89" t="s">
        <v>1041</v>
      </c>
      <c r="D226" s="109" t="s">
        <v>1138</v>
      </c>
      <c r="E226" s="54" t="s">
        <v>68</v>
      </c>
      <c r="F226" s="54" t="s">
        <v>59</v>
      </c>
      <c r="G226" s="55" t="s">
        <v>60</v>
      </c>
      <c r="H226" s="123" t="s">
        <v>1348</v>
      </c>
      <c r="I226" s="55" t="s">
        <v>61</v>
      </c>
      <c r="J226" s="55" t="s">
        <v>62</v>
      </c>
      <c r="K226" s="55">
        <v>57</v>
      </c>
      <c r="L226" s="55" t="s">
        <v>465</v>
      </c>
      <c r="M226" s="55" t="s">
        <v>459</v>
      </c>
      <c r="N226" s="116" t="s">
        <v>851</v>
      </c>
      <c r="O226" s="70">
        <v>0</v>
      </c>
      <c r="P226" s="113">
        <v>79867234</v>
      </c>
      <c r="Q226" s="83" t="s">
        <v>1255</v>
      </c>
      <c r="R226" s="55" t="s">
        <v>1180</v>
      </c>
      <c r="V226" s="110"/>
      <c r="W226" s="158">
        <v>258708974</v>
      </c>
      <c r="X226" s="110"/>
      <c r="Y226" s="55">
        <f t="shared" si="21"/>
        <v>0</v>
      </c>
      <c r="AA226" s="92">
        <f t="shared" si="20"/>
        <v>258708974</v>
      </c>
      <c r="AB226" s="92">
        <f t="shared" si="22"/>
        <v>258708974</v>
      </c>
      <c r="AC226" s="65" t="d">
        <v>2023-12-27</v>
      </c>
      <c r="AD226" s="65" t="d">
        <v>2024-01-25</v>
      </c>
      <c r="AE226" s="65" t="d">
        <v>2024-06-24</v>
      </c>
      <c r="AF226" s="55">
        <v>150</v>
      </c>
      <c r="AM226" s="72" t="s">
        <v>64</v>
      </c>
      <c r="AN226" s="82" t="s">
        <v>1425</v>
      </c>
    </row>
    <row r="227" spans="1:40" ht="15" customHeight="1" x14ac:dyDescent="0.25">
      <c r="A227" s="89" t="s">
        <v>954</v>
      </c>
      <c r="B227" s="89"/>
      <c r="C227" s="89" t="s">
        <v>1042</v>
      </c>
      <c r="D227" s="109" t="s">
        <v>1139</v>
      </c>
      <c r="E227" s="54" t="s">
        <v>68</v>
      </c>
      <c r="F227" s="54" t="s">
        <v>59</v>
      </c>
      <c r="G227" s="55" t="s">
        <v>60</v>
      </c>
      <c r="H227" s="123" t="s">
        <v>1349</v>
      </c>
      <c r="I227" s="55" t="s">
        <v>61</v>
      </c>
      <c r="J227" s="55" t="s">
        <v>62</v>
      </c>
      <c r="K227" s="55">
        <v>57</v>
      </c>
      <c r="L227" s="55" t="s">
        <v>465</v>
      </c>
      <c r="M227" s="55" t="s">
        <v>459</v>
      </c>
      <c r="N227" s="116" t="s">
        <v>838</v>
      </c>
      <c r="O227" s="70">
        <v>0</v>
      </c>
      <c r="P227" s="113">
        <v>1016113257</v>
      </c>
      <c r="Q227" s="83" t="s">
        <v>700</v>
      </c>
      <c r="R227" s="55" t="s">
        <v>1180</v>
      </c>
      <c r="V227" s="110"/>
      <c r="W227" s="158">
        <v>9300000</v>
      </c>
      <c r="X227" s="110"/>
      <c r="Y227" s="55">
        <f t="shared" si="21"/>
        <v>0</v>
      </c>
      <c r="AA227" s="92">
        <f>W227+AD230</f>
        <v>9345331</v>
      </c>
      <c r="AB227" s="92">
        <f t="shared" si="22"/>
        <v>9345331</v>
      </c>
      <c r="AC227" s="65" t="d">
        <v>2023-12-28</v>
      </c>
      <c r="AD227" s="65" t="d">
        <v>2024-01-09</v>
      </c>
      <c r="AE227" s="65" t="d">
        <v>2024-04-08</v>
      </c>
      <c r="AF227" s="55">
        <v>90</v>
      </c>
      <c r="AM227" s="72" t="s">
        <v>64</v>
      </c>
      <c r="AN227" s="82" t="s">
        <v>1425</v>
      </c>
    </row>
    <row r="228" spans="1:40" ht="15" customHeight="1" x14ac:dyDescent="0.25">
      <c r="A228" s="89" t="s">
        <v>955</v>
      </c>
      <c r="B228" s="89"/>
      <c r="C228" s="89" t="s">
        <v>1043</v>
      </c>
      <c r="D228" s="109" t="s">
        <v>1140</v>
      </c>
      <c r="E228" s="54" t="s">
        <v>68</v>
      </c>
      <c r="F228" s="54" t="s">
        <v>59</v>
      </c>
      <c r="G228" s="55" t="s">
        <v>60</v>
      </c>
      <c r="H228" s="123" t="s">
        <v>580</v>
      </c>
      <c r="I228" s="55" t="s">
        <v>61</v>
      </c>
      <c r="J228" s="55" t="s">
        <v>62</v>
      </c>
      <c r="K228" s="55">
        <v>57</v>
      </c>
      <c r="L228" s="55" t="s">
        <v>465</v>
      </c>
      <c r="M228" s="55" t="s">
        <v>459</v>
      </c>
      <c r="N228" s="116" t="s">
        <v>837</v>
      </c>
      <c r="O228" s="70">
        <v>0</v>
      </c>
      <c r="P228" s="91">
        <v>1010198750</v>
      </c>
      <c r="Q228" s="83" t="s">
        <v>1256</v>
      </c>
      <c r="R228" s="55" t="s">
        <v>1180</v>
      </c>
      <c r="V228" s="110"/>
      <c r="W228" s="158">
        <v>15000000</v>
      </c>
      <c r="X228" s="110"/>
      <c r="Y228" s="55">
        <f t="shared" si="21"/>
        <v>0</v>
      </c>
      <c r="AA228" s="92">
        <f t="shared" si="20"/>
        <v>15000000</v>
      </c>
      <c r="AB228" s="92">
        <f t="shared" si="22"/>
        <v>15000000</v>
      </c>
      <c r="AC228" s="65" t="d">
        <v>2023-12-28</v>
      </c>
      <c r="AD228" s="65" t="d">
        <v>2024-01-09</v>
      </c>
      <c r="AE228" s="65" t="d">
        <v>2024-04-08</v>
      </c>
      <c r="AF228" s="55">
        <v>90</v>
      </c>
      <c r="AM228" s="72" t="s">
        <v>64</v>
      </c>
      <c r="AN228" s="82" t="s">
        <v>1425</v>
      </c>
    </row>
    <row r="229" spans="1:40" ht="15" customHeight="1" x14ac:dyDescent="0.25">
      <c r="A229" s="89" t="s">
        <v>956</v>
      </c>
      <c r="B229" s="89"/>
      <c r="C229" s="89" t="s">
        <v>1044</v>
      </c>
      <c r="D229" s="109" t="s">
        <v>1141</v>
      </c>
      <c r="E229" s="54" t="s">
        <v>68</v>
      </c>
      <c r="F229" s="54" t="s">
        <v>59</v>
      </c>
      <c r="G229" s="55" t="s">
        <v>60</v>
      </c>
      <c r="H229" s="123" t="s">
        <v>1350</v>
      </c>
      <c r="I229" s="55" t="s">
        <v>61</v>
      </c>
      <c r="J229" s="55" t="s">
        <v>62</v>
      </c>
      <c r="K229" s="55">
        <v>57</v>
      </c>
      <c r="L229" s="55" t="s">
        <v>465</v>
      </c>
      <c r="M229" s="55" t="s">
        <v>459</v>
      </c>
      <c r="N229" s="116" t="s">
        <v>837</v>
      </c>
      <c r="O229" s="70">
        <v>0</v>
      </c>
      <c r="P229" s="113">
        <v>1143154443</v>
      </c>
      <c r="Q229" s="83" t="s">
        <v>1257</v>
      </c>
      <c r="R229" s="55" t="s">
        <v>1180</v>
      </c>
      <c r="V229" s="110"/>
      <c r="W229" s="158">
        <v>10000000</v>
      </c>
      <c r="X229" s="110"/>
      <c r="Y229" s="55">
        <f t="shared" si="21"/>
        <v>1</v>
      </c>
      <c r="Z229" s="102">
        <v>5000000</v>
      </c>
      <c r="AA229" s="92">
        <f t="shared" si="20"/>
        <v>15000000</v>
      </c>
      <c r="AB229" s="92">
        <f t="shared" si="22"/>
        <v>15000000</v>
      </c>
      <c r="AC229" s="65" t="d">
        <v>2023-12-28</v>
      </c>
      <c r="AD229" s="65" t="d">
        <v>2023-01-10</v>
      </c>
      <c r="AE229" s="65" t="d">
        <v>2024-04-09</v>
      </c>
      <c r="AF229" s="55">
        <v>90</v>
      </c>
      <c r="AG229" s="55">
        <v>1</v>
      </c>
      <c r="AH229" s="55">
        <v>31</v>
      </c>
      <c r="AM229" s="72" t="s">
        <v>64</v>
      </c>
      <c r="AN229" s="82" t="s">
        <v>1425</v>
      </c>
    </row>
    <row r="230" spans="1:40" ht="15" customHeight="1" x14ac:dyDescent="0.25">
      <c r="A230" s="89" t="s">
        <v>957</v>
      </c>
      <c r="B230" s="89"/>
      <c r="C230" s="89" t="s">
        <v>1045</v>
      </c>
      <c r="D230" s="109" t="s">
        <v>1142</v>
      </c>
      <c r="E230" s="54" t="s">
        <v>530</v>
      </c>
      <c r="F230" s="54" t="s">
        <v>476</v>
      </c>
      <c r="G230" s="55" t="s">
        <v>60</v>
      </c>
      <c r="H230" s="123" t="s">
        <v>1351</v>
      </c>
      <c r="I230" s="55" t="s">
        <v>61</v>
      </c>
      <c r="J230" s="55" t="s">
        <v>62</v>
      </c>
      <c r="K230" s="55">
        <v>57</v>
      </c>
      <c r="L230" s="55" t="s">
        <v>465</v>
      </c>
      <c r="M230" s="55" t="s">
        <v>459</v>
      </c>
      <c r="N230" s="116" t="s">
        <v>1401</v>
      </c>
      <c r="O230" s="70">
        <v>67</v>
      </c>
      <c r="P230" s="113">
        <v>901352122</v>
      </c>
      <c r="Q230" s="83" t="s">
        <v>1258</v>
      </c>
      <c r="R230" s="55" t="s">
        <v>470</v>
      </c>
      <c r="V230" s="110"/>
      <c r="W230" s="158">
        <v>384954285</v>
      </c>
      <c r="X230" s="110"/>
      <c r="Y230" s="55">
        <f t="shared" si="21"/>
        <v>0</v>
      </c>
      <c r="AA230" s="92">
        <f t="shared" si="20"/>
        <v>384954285</v>
      </c>
      <c r="AB230" s="92">
        <f t="shared" si="22"/>
        <v>384954285</v>
      </c>
      <c r="AC230" s="65" t="d">
        <v>2023-12-29</v>
      </c>
      <c r="AD230" s="65" t="d">
        <v>2024-02-09</v>
      </c>
      <c r="AE230" s="65" t="d">
        <v>2024-08-08</v>
      </c>
      <c r="AF230" s="55">
        <v>180</v>
      </c>
      <c r="AM230" s="72" t="s">
        <v>64</v>
      </c>
      <c r="AN230" s="82" t="s">
        <v>1425</v>
      </c>
    </row>
    <row r="231" spans="1:40" ht="15" customHeight="1" x14ac:dyDescent="0.25">
      <c r="A231" s="89" t="s">
        <v>958</v>
      </c>
      <c r="B231" s="89"/>
      <c r="C231" s="89" t="s">
        <v>1046</v>
      </c>
      <c r="D231" s="109" t="s">
        <v>1143</v>
      </c>
      <c r="E231" s="54" t="s">
        <v>68</v>
      </c>
      <c r="F231" s="54" t="s">
        <v>59</v>
      </c>
      <c r="G231" s="55" t="s">
        <v>60</v>
      </c>
      <c r="H231" s="123" t="s">
        <v>1352</v>
      </c>
      <c r="I231" s="55" t="s">
        <v>61</v>
      </c>
      <c r="J231" s="55" t="s">
        <v>62</v>
      </c>
      <c r="K231" s="55">
        <v>57</v>
      </c>
      <c r="L231" s="55" t="s">
        <v>465</v>
      </c>
      <c r="M231" s="55" t="s">
        <v>459</v>
      </c>
      <c r="N231" s="116" t="s">
        <v>837</v>
      </c>
      <c r="O231" s="70">
        <v>0</v>
      </c>
      <c r="P231" s="113">
        <v>1065635174</v>
      </c>
      <c r="Q231" s="83" t="s">
        <v>1259</v>
      </c>
      <c r="R231" s="55" t="s">
        <v>1180</v>
      </c>
      <c r="V231" s="110"/>
      <c r="W231" s="158">
        <v>10000000</v>
      </c>
      <c r="X231" s="110"/>
      <c r="Y231" s="55">
        <f t="shared" si="21"/>
        <v>1</v>
      </c>
      <c r="Z231" s="102">
        <v>5000000</v>
      </c>
      <c r="AA231" s="92">
        <f t="shared" si="20"/>
        <v>15000000</v>
      </c>
      <c r="AB231" s="92">
        <f t="shared" si="22"/>
        <v>15000000</v>
      </c>
      <c r="AC231" s="65" t="d">
        <v>2023-12-28</v>
      </c>
      <c r="AD231" s="65" t="d">
        <v>2024-01-09</v>
      </c>
      <c r="AE231" s="65" t="d">
        <v>2024-04-08</v>
      </c>
      <c r="AF231" s="55">
        <v>90</v>
      </c>
      <c r="AG231" s="55">
        <v>1</v>
      </c>
      <c r="AH231" s="55">
        <v>31</v>
      </c>
      <c r="AM231" s="72" t="s">
        <v>64</v>
      </c>
      <c r="AN231" s="82" t="s">
        <v>1425</v>
      </c>
    </row>
    <row r="232" spans="1:40" ht="15" customHeight="1" x14ac:dyDescent="0.25">
      <c r="A232" s="89" t="s">
        <v>959</v>
      </c>
      <c r="B232" s="89"/>
      <c r="C232" s="89" t="s">
        <v>1047</v>
      </c>
      <c r="D232" s="109" t="s">
        <v>1144</v>
      </c>
      <c r="E232" s="54" t="s">
        <v>68</v>
      </c>
      <c r="F232" s="54" t="s">
        <v>59</v>
      </c>
      <c r="G232" s="55" t="s">
        <v>60</v>
      </c>
      <c r="H232" s="123" t="s">
        <v>1353</v>
      </c>
      <c r="I232" s="55" t="s">
        <v>61</v>
      </c>
      <c r="J232" s="55" t="s">
        <v>62</v>
      </c>
      <c r="K232" s="55">
        <v>57</v>
      </c>
      <c r="L232" s="55" t="s">
        <v>465</v>
      </c>
      <c r="M232" s="55" t="s">
        <v>459</v>
      </c>
      <c r="N232" s="116"/>
      <c r="O232" s="70">
        <v>0</v>
      </c>
      <c r="P232" s="113">
        <v>6774179</v>
      </c>
      <c r="Q232" s="83" t="s">
        <v>1260</v>
      </c>
      <c r="R232" s="55" t="s">
        <v>1180</v>
      </c>
      <c r="V232" s="110"/>
      <c r="W232" s="158">
        <v>13950000</v>
      </c>
      <c r="X232" s="110"/>
      <c r="Y232" s="55">
        <f t="shared" si="21"/>
        <v>0</v>
      </c>
      <c r="AA232" s="92">
        <f t="shared" si="20"/>
        <v>13950000</v>
      </c>
      <c r="AB232" s="92">
        <f t="shared" si="22"/>
        <v>13950000</v>
      </c>
      <c r="AC232" s="65" t="d">
        <v>2023-12-28</v>
      </c>
      <c r="AD232" s="65" t="d">
        <v>2024-02-26</v>
      </c>
      <c r="AE232" s="65" t="d">
        <v>2024-05-25</v>
      </c>
      <c r="AF232" s="55">
        <v>60</v>
      </c>
      <c r="AM232" s="72" t="s">
        <v>64</v>
      </c>
      <c r="AN232" s="82" t="s">
        <v>1425</v>
      </c>
    </row>
    <row r="233" spans="1:40" ht="15" customHeight="1" x14ac:dyDescent="0.25">
      <c r="A233" s="89" t="s">
        <v>960</v>
      </c>
      <c r="B233" s="89"/>
      <c r="C233" s="89" t="s">
        <v>1048</v>
      </c>
      <c r="D233" s="109" t="s">
        <v>1145</v>
      </c>
      <c r="E233" s="54" t="s">
        <v>530</v>
      </c>
      <c r="F233" s="54" t="s">
        <v>476</v>
      </c>
      <c r="G233" s="55" t="s">
        <v>60</v>
      </c>
      <c r="H233" s="123" t="s">
        <v>1354</v>
      </c>
      <c r="I233" s="55" t="s">
        <v>61</v>
      </c>
      <c r="J233" s="55" t="s">
        <v>62</v>
      </c>
      <c r="K233" s="55">
        <v>57</v>
      </c>
      <c r="L233" s="55" t="s">
        <v>465</v>
      </c>
      <c r="M233" s="55" t="s">
        <v>459</v>
      </c>
      <c r="N233" s="157" t="s">
        <v>1402</v>
      </c>
      <c r="O233" s="70">
        <v>80</v>
      </c>
      <c r="P233" s="159">
        <v>80156163</v>
      </c>
      <c r="Q233" s="83" t="s">
        <v>1261</v>
      </c>
      <c r="R233" s="55" t="s">
        <v>470</v>
      </c>
      <c r="V233" s="110"/>
      <c r="W233" s="158">
        <v>342492400</v>
      </c>
      <c r="X233" s="110"/>
      <c r="Y233" s="55">
        <f t="shared" si="21"/>
        <v>0</v>
      </c>
      <c r="AA233" s="92">
        <f t="shared" si="20"/>
        <v>342492400</v>
      </c>
      <c r="AB233" s="92">
        <f t="shared" si="22"/>
        <v>342492400</v>
      </c>
      <c r="AC233" s="65" t="d">
        <v>2023-12-26</v>
      </c>
      <c r="AM233" s="72" t="s">
        <v>525</v>
      </c>
      <c r="AN233" s="82">
        <v>0</v>
      </c>
    </row>
    <row r="234" spans="1:40" ht="15" customHeight="1" x14ac:dyDescent="0.25">
      <c r="A234" s="89" t="s">
        <v>961</v>
      </c>
      <c r="B234" s="89"/>
      <c r="C234" s="89" t="s">
        <v>1049</v>
      </c>
      <c r="D234" s="109" t="s">
        <v>1145</v>
      </c>
      <c r="E234" s="54" t="s">
        <v>530</v>
      </c>
      <c r="F234" s="54" t="s">
        <v>476</v>
      </c>
      <c r="G234" s="55" t="s">
        <v>60</v>
      </c>
      <c r="H234" s="123" t="s">
        <v>1355</v>
      </c>
      <c r="I234" s="55" t="s">
        <v>61</v>
      </c>
      <c r="J234" s="55" t="s">
        <v>62</v>
      </c>
      <c r="K234" s="55">
        <v>57</v>
      </c>
      <c r="L234" s="55" t="s">
        <v>465</v>
      </c>
      <c r="M234" s="55" t="s">
        <v>459</v>
      </c>
      <c r="N234" s="116" t="s">
        <v>1403</v>
      </c>
      <c r="O234" s="70">
        <v>79</v>
      </c>
      <c r="P234" s="113">
        <v>830032102</v>
      </c>
      <c r="Q234" s="83" t="s">
        <v>1262</v>
      </c>
      <c r="R234" s="55" t="s">
        <v>470</v>
      </c>
      <c r="V234" s="110"/>
      <c r="W234" s="158">
        <v>465000000</v>
      </c>
      <c r="X234" s="110"/>
      <c r="Y234" s="55">
        <f t="shared" si="21"/>
        <v>0</v>
      </c>
      <c r="AA234" s="92">
        <f t="shared" si="20"/>
        <v>465000000</v>
      </c>
      <c r="AB234" s="92">
        <f t="shared" si="22"/>
        <v>465000000</v>
      </c>
      <c r="AC234" s="65" t="d">
        <v>2023-12-29</v>
      </c>
      <c r="AM234" s="72" t="s">
        <v>525</v>
      </c>
      <c r="AN234" s="82">
        <v>0</v>
      </c>
    </row>
    <row r="235" spans="1:40" ht="15" customHeight="1" x14ac:dyDescent="0.25">
      <c r="A235" s="89" t="s">
        <v>962</v>
      </c>
      <c r="B235" s="89"/>
      <c r="C235" s="89" t="s">
        <v>1050</v>
      </c>
      <c r="D235" s="109" t="s">
        <v>1146</v>
      </c>
      <c r="E235" s="54" t="s">
        <v>58</v>
      </c>
      <c r="F235" s="54" t="s">
        <v>474</v>
      </c>
      <c r="G235" s="55" t="s">
        <v>60</v>
      </c>
      <c r="H235" s="123" t="s">
        <v>1356</v>
      </c>
      <c r="I235" s="55" t="s">
        <v>61</v>
      </c>
      <c r="J235" s="55" t="s">
        <v>62</v>
      </c>
      <c r="K235" s="55">
        <v>57</v>
      </c>
      <c r="L235" s="55" t="s">
        <v>465</v>
      </c>
      <c r="M235" s="55" t="s">
        <v>459</v>
      </c>
      <c r="N235" s="116" t="s">
        <v>849</v>
      </c>
      <c r="O235" s="70">
        <v>33</v>
      </c>
      <c r="P235" s="113">
        <v>901370420</v>
      </c>
      <c r="Q235" s="83" t="s">
        <v>1263</v>
      </c>
      <c r="R235" s="55" t="s">
        <v>470</v>
      </c>
      <c r="V235" s="110"/>
      <c r="W235" s="158">
        <v>138987744</v>
      </c>
      <c r="X235" s="110"/>
      <c r="Y235" s="55">
        <f t="shared" si="21"/>
        <v>0</v>
      </c>
      <c r="AA235" s="92">
        <f t="shared" si="20"/>
        <v>138987744</v>
      </c>
      <c r="AB235" s="92">
        <f t="shared" si="22"/>
        <v>138987744</v>
      </c>
      <c r="AC235" s="65" t="d">
        <v>2023-12-29</v>
      </c>
      <c r="AM235" s="72" t="s">
        <v>525</v>
      </c>
      <c r="AN235" s="82">
        <v>0</v>
      </c>
    </row>
    <row r="236" spans="1:40" ht="15" customHeight="1" x14ac:dyDescent="0.25">
      <c r="A236" s="89" t="s">
        <v>963</v>
      </c>
      <c r="B236" s="89"/>
      <c r="C236" s="89" t="s">
        <v>1051</v>
      </c>
      <c r="D236" s="109" t="s">
        <v>1147</v>
      </c>
      <c r="E236" s="54" t="s">
        <v>68</v>
      </c>
      <c r="F236" s="54" t="s">
        <v>59</v>
      </c>
      <c r="G236" s="55" t="s">
        <v>60</v>
      </c>
      <c r="H236" s="123" t="s">
        <v>1357</v>
      </c>
      <c r="I236" s="55" t="s">
        <v>61</v>
      </c>
      <c r="J236" s="55" t="s">
        <v>62</v>
      </c>
      <c r="K236" s="55">
        <v>57</v>
      </c>
      <c r="L236" s="55" t="s">
        <v>465</v>
      </c>
      <c r="M236" s="55" t="s">
        <v>459</v>
      </c>
      <c r="N236" s="116" t="s">
        <v>839</v>
      </c>
      <c r="O236" s="70">
        <v>0</v>
      </c>
      <c r="P236" s="113">
        <v>1016051968</v>
      </c>
      <c r="Q236" s="83" t="s">
        <v>1264</v>
      </c>
      <c r="R236" s="55" t="s">
        <v>1180</v>
      </c>
      <c r="V236" s="110"/>
      <c r="W236" s="158">
        <v>15000000</v>
      </c>
      <c r="X236" s="110"/>
      <c r="Y236" s="55">
        <f t="shared" si="21"/>
        <v>0</v>
      </c>
      <c r="AA236" s="92">
        <f t="shared" si="20"/>
        <v>15000000</v>
      </c>
      <c r="AB236" s="92">
        <f t="shared" si="22"/>
        <v>15000000</v>
      </c>
      <c r="AC236" s="65" t="d">
        <v>2023-12-29</v>
      </c>
      <c r="AD236" s="65" t="d">
        <v>2024-01-09</v>
      </c>
      <c r="AE236" s="65" t="d">
        <v>2024-04-08</v>
      </c>
      <c r="AF236" s="55">
        <v>90</v>
      </c>
      <c r="AM236" s="72" t="s">
        <v>64</v>
      </c>
      <c r="AN236" s="82">
        <v>0.6</v>
      </c>
    </row>
    <row r="237" spans="1:40" ht="15" customHeight="1" x14ac:dyDescent="0.25">
      <c r="A237" s="89" t="s">
        <v>964</v>
      </c>
      <c r="B237" s="89"/>
      <c r="C237" s="89" t="s">
        <v>1052</v>
      </c>
      <c r="D237" s="109" t="s">
        <v>1147</v>
      </c>
      <c r="E237" s="54" t="s">
        <v>543</v>
      </c>
      <c r="F237" s="54" t="s">
        <v>59</v>
      </c>
      <c r="G237" s="55" t="s">
        <v>60</v>
      </c>
      <c r="H237" s="123" t="s">
        <v>1358</v>
      </c>
      <c r="I237" s="55" t="s">
        <v>61</v>
      </c>
      <c r="J237" s="55" t="s">
        <v>62</v>
      </c>
      <c r="K237" s="55">
        <v>57</v>
      </c>
      <c r="L237" s="55" t="s">
        <v>465</v>
      </c>
      <c r="M237" s="55" t="s">
        <v>459</v>
      </c>
      <c r="N237" s="116" t="s">
        <v>1395</v>
      </c>
      <c r="O237" s="70">
        <v>0</v>
      </c>
      <c r="P237" s="113">
        <v>900088976</v>
      </c>
      <c r="Q237" s="83" t="s">
        <v>1265</v>
      </c>
      <c r="R237" s="55" t="s">
        <v>470</v>
      </c>
      <c r="V237" s="110"/>
      <c r="W237" s="158">
        <v>47500000</v>
      </c>
      <c r="X237" s="110"/>
      <c r="Y237" s="55">
        <f t="shared" si="21"/>
        <v>0</v>
      </c>
      <c r="AA237" s="92">
        <f t="shared" si="20"/>
        <v>47500000</v>
      </c>
      <c r="AB237" s="92">
        <f t="shared" si="22"/>
        <v>47500000</v>
      </c>
      <c r="AC237" s="65" t="d">
        <v>2023-12-29</v>
      </c>
      <c r="AM237" s="72" t="s">
        <v>525</v>
      </c>
      <c r="AN237" s="82">
        <v>0</v>
      </c>
    </row>
    <row r="238" spans="1:40" ht="15" customHeight="1" x14ac:dyDescent="0.25">
      <c r="A238" s="89" t="s">
        <v>965</v>
      </c>
      <c r="B238" s="89"/>
      <c r="C238" s="89" t="s">
        <v>1053</v>
      </c>
      <c r="D238" s="109" t="s">
        <v>1148</v>
      </c>
      <c r="E238" s="54" t="s">
        <v>543</v>
      </c>
      <c r="F238" s="54" t="s">
        <v>59</v>
      </c>
      <c r="G238" s="55" t="s">
        <v>60</v>
      </c>
      <c r="H238" s="123" t="s">
        <v>1359</v>
      </c>
      <c r="I238" s="55" t="s">
        <v>61</v>
      </c>
      <c r="J238" s="55" t="s">
        <v>62</v>
      </c>
      <c r="K238" s="55">
        <v>57</v>
      </c>
      <c r="L238" s="55" t="s">
        <v>465</v>
      </c>
      <c r="M238" s="55" t="s">
        <v>459</v>
      </c>
      <c r="N238" s="116"/>
      <c r="O238" s="70">
        <v>0</v>
      </c>
      <c r="P238" s="113">
        <v>900380303</v>
      </c>
      <c r="Q238" s="83" t="s">
        <v>1266</v>
      </c>
      <c r="R238" s="55" t="s">
        <v>470</v>
      </c>
      <c r="V238" s="110"/>
      <c r="W238" s="158">
        <v>47500000</v>
      </c>
      <c r="X238" s="110"/>
      <c r="Y238" s="55">
        <f t="shared" si="21"/>
        <v>0</v>
      </c>
      <c r="AA238" s="92">
        <f t="shared" si="20"/>
        <v>47500000</v>
      </c>
      <c r="AB238" s="92">
        <f t="shared" si="22"/>
        <v>47500000</v>
      </c>
      <c r="AC238" s="65" t="d">
        <v>2023-12-29</v>
      </c>
      <c r="AM238" s="72" t="s">
        <v>525</v>
      </c>
      <c r="AN238" s="82">
        <v>0</v>
      </c>
    </row>
    <row r="239" spans="1:40" ht="15" customHeight="1" x14ac:dyDescent="0.25">
      <c r="A239" s="89" t="s">
        <v>966</v>
      </c>
      <c r="B239" s="89"/>
      <c r="C239" s="89" t="s">
        <v>1054</v>
      </c>
      <c r="D239" s="109" t="s">
        <v>1149</v>
      </c>
      <c r="E239" s="54" t="s">
        <v>68</v>
      </c>
      <c r="F239" s="54" t="s">
        <v>59</v>
      </c>
      <c r="G239" s="55" t="s">
        <v>60</v>
      </c>
      <c r="H239" s="123" t="s">
        <v>1360</v>
      </c>
      <c r="I239" s="55" t="s">
        <v>61</v>
      </c>
      <c r="J239" s="55" t="s">
        <v>62</v>
      </c>
      <c r="K239" s="55">
        <v>57</v>
      </c>
      <c r="L239" s="55" t="s">
        <v>465</v>
      </c>
      <c r="M239" s="55" t="s">
        <v>459</v>
      </c>
      <c r="N239" s="116" t="s">
        <v>838</v>
      </c>
      <c r="O239" s="70">
        <v>0</v>
      </c>
      <c r="P239" s="113">
        <v>1001804609</v>
      </c>
      <c r="Q239" s="83" t="s">
        <v>1267</v>
      </c>
      <c r="R239" s="55" t="s">
        <v>1180</v>
      </c>
      <c r="V239" s="110"/>
      <c r="W239" s="158">
        <v>8181000</v>
      </c>
      <c r="X239" s="110"/>
      <c r="Y239" s="55">
        <f t="shared" si="21"/>
        <v>0</v>
      </c>
      <c r="AA239" s="92">
        <f t="shared" si="20"/>
        <v>8181000</v>
      </c>
      <c r="AB239" s="92">
        <f t="shared" si="22"/>
        <v>8181000</v>
      </c>
      <c r="AC239" s="65" t="d">
        <v>2023-12-29</v>
      </c>
      <c r="AD239" s="65" t="d">
        <v>2024-01-10</v>
      </c>
      <c r="AE239" s="65" t="d">
        <v>2024-04-09</v>
      </c>
      <c r="AF239" s="55">
        <v>90</v>
      </c>
      <c r="AM239" s="72" t="s">
        <v>64</v>
      </c>
      <c r="AN239" s="82" t="s">
        <v>1425</v>
      </c>
    </row>
    <row r="240" spans="1:40" ht="15" customHeight="1" x14ac:dyDescent="0.25">
      <c r="A240" s="89" t="s">
        <v>1388</v>
      </c>
      <c r="B240" s="89"/>
      <c r="C240" s="89" t="s">
        <v>1055</v>
      </c>
      <c r="D240" s="109" t="s">
        <v>1150</v>
      </c>
      <c r="E240" s="54" t="s">
        <v>68</v>
      </c>
      <c r="F240" s="54" t="s">
        <v>59</v>
      </c>
      <c r="G240" s="55" t="s">
        <v>60</v>
      </c>
      <c r="H240" s="123" t="s">
        <v>1361</v>
      </c>
      <c r="I240" s="55" t="s">
        <v>61</v>
      </c>
      <c r="J240" s="55" t="s">
        <v>62</v>
      </c>
      <c r="K240" s="55">
        <v>57</v>
      </c>
      <c r="L240" s="55" t="s">
        <v>465</v>
      </c>
      <c r="M240" s="55" t="s">
        <v>459</v>
      </c>
      <c r="N240" s="116" t="s">
        <v>840</v>
      </c>
      <c r="O240" s="70">
        <v>0</v>
      </c>
      <c r="P240" s="113">
        <v>1031157993</v>
      </c>
      <c r="Q240" s="83" t="s">
        <v>1268</v>
      </c>
      <c r="R240" s="55" t="s">
        <v>1180</v>
      </c>
      <c r="V240" s="110"/>
      <c r="W240" s="158">
        <v>3300000</v>
      </c>
      <c r="X240" s="110"/>
      <c r="Y240" s="55">
        <f t="shared" si="21"/>
        <v>1</v>
      </c>
      <c r="AA240" s="92">
        <f t="shared" si="20"/>
        <v>3300000</v>
      </c>
      <c r="AB240" s="92">
        <f t="shared" si="22"/>
        <v>3300000</v>
      </c>
      <c r="AC240" s="135" t="d">
        <v>2023-12-29</v>
      </c>
      <c r="AD240" s="65" t="d">
        <v>2024-01-15</v>
      </c>
      <c r="AE240" s="65" t="d">
        <v>2024-03-09</v>
      </c>
      <c r="AF240" s="55">
        <v>45</v>
      </c>
      <c r="AG240" s="55">
        <v>1</v>
      </c>
      <c r="AH240" s="55">
        <v>24</v>
      </c>
      <c r="AM240" s="55" t="s">
        <v>1177</v>
      </c>
      <c r="AN240" s="82">
        <v>1</v>
      </c>
    </row>
    <row r="241" spans="1:40" ht="15" customHeight="1" x14ac:dyDescent="0.25">
      <c r="A241" s="89" t="s">
        <v>967</v>
      </c>
      <c r="B241" s="89"/>
      <c r="C241" s="89" t="s">
        <v>1056</v>
      </c>
      <c r="D241" s="109" t="s">
        <v>1151</v>
      </c>
      <c r="E241" s="54" t="s">
        <v>68</v>
      </c>
      <c r="F241" s="54" t="s">
        <v>59</v>
      </c>
      <c r="G241" s="55" t="s">
        <v>60</v>
      </c>
      <c r="H241" s="123" t="s">
        <v>1362</v>
      </c>
      <c r="I241" s="55" t="s">
        <v>61</v>
      </c>
      <c r="J241" s="55" t="s">
        <v>62</v>
      </c>
      <c r="K241" s="55">
        <v>57</v>
      </c>
      <c r="L241" s="55" t="s">
        <v>465</v>
      </c>
      <c r="M241" s="55" t="s">
        <v>459</v>
      </c>
      <c r="N241" s="116" t="s">
        <v>837</v>
      </c>
      <c r="O241" s="70">
        <v>0</v>
      </c>
      <c r="P241" s="113">
        <v>1052096060</v>
      </c>
      <c r="Q241" s="83" t="s">
        <v>703</v>
      </c>
      <c r="R241" s="55" t="s">
        <v>1180</v>
      </c>
      <c r="V241" s="110"/>
      <c r="W241" s="158">
        <v>9300000</v>
      </c>
      <c r="X241" s="110"/>
      <c r="Y241" s="55">
        <f t="shared" si="21"/>
        <v>0</v>
      </c>
      <c r="AA241" s="92">
        <f t="shared" si="20"/>
        <v>9300000</v>
      </c>
      <c r="AB241" s="92">
        <f t="shared" si="22"/>
        <v>9300000</v>
      </c>
      <c r="AC241" s="65" t="d">
        <v>2023-12-30</v>
      </c>
      <c r="AD241" s="65" t="d">
        <v>2024-01-18</v>
      </c>
      <c r="AE241" s="65" t="d">
        <v>2024-04-17</v>
      </c>
      <c r="AF241" s="55">
        <v>90</v>
      </c>
      <c r="AM241" s="72" t="s">
        <v>64</v>
      </c>
      <c r="AN241" s="82" t="s">
        <v>1425</v>
      </c>
    </row>
    <row r="242" spans="1:40" ht="15" customHeight="1" x14ac:dyDescent="0.25">
      <c r="A242" s="89" t="s">
        <v>968</v>
      </c>
      <c r="B242" s="89"/>
      <c r="C242" s="89" t="s">
        <v>1057</v>
      </c>
      <c r="D242" s="109" t="s">
        <v>1152</v>
      </c>
      <c r="E242" s="54" t="s">
        <v>68</v>
      </c>
      <c r="F242" s="54" t="s">
        <v>59</v>
      </c>
      <c r="G242" s="55" t="s">
        <v>60</v>
      </c>
      <c r="H242" s="123" t="s">
        <v>1363</v>
      </c>
      <c r="I242" s="55" t="s">
        <v>61</v>
      </c>
      <c r="J242" s="55" t="s">
        <v>62</v>
      </c>
      <c r="K242" s="55">
        <v>57</v>
      </c>
      <c r="L242" s="55" t="s">
        <v>465</v>
      </c>
      <c r="M242" s="55" t="s">
        <v>459</v>
      </c>
      <c r="N242" s="116" t="s">
        <v>837</v>
      </c>
      <c r="O242" s="70">
        <v>0</v>
      </c>
      <c r="P242" s="113">
        <v>1140861182</v>
      </c>
      <c r="Q242" s="83" t="s">
        <v>1269</v>
      </c>
      <c r="R242" s="55" t="s">
        <v>1180</v>
      </c>
      <c r="V242" s="110"/>
      <c r="W242" s="158">
        <v>24000000</v>
      </c>
      <c r="X242" s="110"/>
      <c r="Y242" s="55">
        <f t="shared" si="21"/>
        <v>0</v>
      </c>
      <c r="AA242" s="92">
        <f t="shared" si="20"/>
        <v>24000000</v>
      </c>
      <c r="AB242" s="92">
        <f t="shared" si="22"/>
        <v>24000000</v>
      </c>
      <c r="AC242" s="65" t="d">
        <v>2023-12-29</v>
      </c>
      <c r="AD242" s="65" t="d">
        <v>2024-01-01</v>
      </c>
      <c r="AE242" s="65" t="d">
        <v>2024-03-31</v>
      </c>
      <c r="AF242" s="55">
        <v>90</v>
      </c>
      <c r="AM242" s="72" t="s">
        <v>64</v>
      </c>
      <c r="AN242" s="82" t="s">
        <v>1425</v>
      </c>
    </row>
    <row r="243" spans="1:40" ht="15" customHeight="1" x14ac:dyDescent="0.25">
      <c r="A243" s="89" t="s">
        <v>969</v>
      </c>
      <c r="B243" s="89"/>
      <c r="C243" s="89" t="s">
        <v>1058</v>
      </c>
      <c r="D243" s="109" t="s">
        <v>1153</v>
      </c>
      <c r="E243" s="54" t="s">
        <v>68</v>
      </c>
      <c r="F243" s="54" t="s">
        <v>59</v>
      </c>
      <c r="G243" s="55" t="s">
        <v>60</v>
      </c>
      <c r="H243" s="123" t="s">
        <v>1364</v>
      </c>
      <c r="I243" s="55" t="s">
        <v>61</v>
      </c>
      <c r="J243" s="55" t="s">
        <v>62</v>
      </c>
      <c r="K243" s="55">
        <v>57</v>
      </c>
      <c r="L243" s="55" t="s">
        <v>465</v>
      </c>
      <c r="M243" s="55" t="s">
        <v>459</v>
      </c>
      <c r="N243" s="116" t="s">
        <v>1404</v>
      </c>
      <c r="O243" s="70">
        <v>0</v>
      </c>
      <c r="P243" s="113">
        <v>1023962415</v>
      </c>
      <c r="Q243" s="83" t="s">
        <v>1270</v>
      </c>
      <c r="R243" s="55" t="s">
        <v>1180</v>
      </c>
      <c r="V243" s="110"/>
      <c r="W243" s="158">
        <v>23800000</v>
      </c>
      <c r="X243" s="110"/>
      <c r="Y243" s="55">
        <f t="shared" si="21"/>
        <v>0</v>
      </c>
      <c r="AA243" s="92">
        <f t="shared" si="20"/>
        <v>23800000</v>
      </c>
      <c r="AB243" s="92">
        <f t="shared" si="22"/>
        <v>23800000</v>
      </c>
      <c r="AC243" s="65" t="d">
        <v>2023-12-29</v>
      </c>
      <c r="AD243" s="65" t="d">
        <v>2024-01-09</v>
      </c>
      <c r="AE243" s="65" t="d">
        <v>2024-05-07</v>
      </c>
      <c r="AF243" s="55">
        <v>119</v>
      </c>
      <c r="AM243" s="72" t="s">
        <v>64</v>
      </c>
      <c r="AN243" s="82" t="s">
        <v>1425</v>
      </c>
    </row>
    <row r="244" spans="1:40" ht="15" customHeight="1" x14ac:dyDescent="0.25">
      <c r="A244" s="89" t="s">
        <v>970</v>
      </c>
      <c r="B244" s="89"/>
      <c r="C244" s="89" t="s">
        <v>1059</v>
      </c>
      <c r="D244" s="109" t="s">
        <v>1154</v>
      </c>
      <c r="E244" s="54" t="s">
        <v>68</v>
      </c>
      <c r="F244" s="54" t="s">
        <v>59</v>
      </c>
      <c r="G244" s="55" t="s">
        <v>60</v>
      </c>
      <c r="H244" s="123" t="s">
        <v>1365</v>
      </c>
      <c r="I244" s="55" t="s">
        <v>61</v>
      </c>
      <c r="J244" s="55" t="s">
        <v>62</v>
      </c>
      <c r="K244" s="55">
        <v>57</v>
      </c>
      <c r="L244" s="55" t="s">
        <v>465</v>
      </c>
      <c r="M244" s="55" t="s">
        <v>459</v>
      </c>
      <c r="N244" s="116" t="s">
        <v>837</v>
      </c>
      <c r="O244" s="70">
        <v>0</v>
      </c>
      <c r="P244" s="113">
        <v>1047390554</v>
      </c>
      <c r="Q244" s="83" t="s">
        <v>1271</v>
      </c>
      <c r="R244" s="55" t="s">
        <v>1180</v>
      </c>
      <c r="V244" s="110"/>
      <c r="W244" s="158">
        <v>15000000</v>
      </c>
      <c r="X244" s="110"/>
      <c r="Y244" s="55">
        <f t="shared" si="21"/>
        <v>0</v>
      </c>
      <c r="AA244" s="92">
        <f t="shared" si="20"/>
        <v>15000000</v>
      </c>
      <c r="AB244" s="92">
        <f t="shared" si="22"/>
        <v>15000000</v>
      </c>
      <c r="AC244" s="65" t="d">
        <v>2023-12-29</v>
      </c>
      <c r="AD244" s="65" t="d">
        <v>2024-01-11</v>
      </c>
      <c r="AE244" s="65" t="d">
        <v>2024-04-10</v>
      </c>
      <c r="AF244" s="55">
        <v>90</v>
      </c>
      <c r="AM244" s="72" t="s">
        <v>64</v>
      </c>
      <c r="AN244" s="82" t="s">
        <v>1425</v>
      </c>
    </row>
    <row r="245" spans="1:40" ht="15" customHeight="1" x14ac:dyDescent="0.25">
      <c r="A245" s="89" t="s">
        <v>971</v>
      </c>
      <c r="B245" s="89"/>
      <c r="C245" s="89" t="s">
        <v>1060</v>
      </c>
      <c r="D245" s="109" t="s">
        <v>1155</v>
      </c>
      <c r="E245" s="54" t="s">
        <v>68</v>
      </c>
      <c r="F245" s="54" t="s">
        <v>59</v>
      </c>
      <c r="G245" s="55" t="s">
        <v>60</v>
      </c>
      <c r="H245" s="123" t="s">
        <v>1366</v>
      </c>
      <c r="I245" s="55" t="s">
        <v>61</v>
      </c>
      <c r="J245" s="55" t="s">
        <v>62</v>
      </c>
      <c r="K245" s="55">
        <v>57</v>
      </c>
      <c r="L245" s="55" t="s">
        <v>465</v>
      </c>
      <c r="M245" s="55" t="s">
        <v>459</v>
      </c>
      <c r="N245" s="116" t="s">
        <v>837</v>
      </c>
      <c r="O245" s="70">
        <v>0</v>
      </c>
      <c r="P245" s="113">
        <v>73239679</v>
      </c>
      <c r="Q245" s="83" t="s">
        <v>759</v>
      </c>
      <c r="R245" s="55" t="s">
        <v>1180</v>
      </c>
      <c r="V245" s="110"/>
      <c r="W245" s="158">
        <v>8181000</v>
      </c>
      <c r="X245" s="110"/>
      <c r="Y245" s="55">
        <f t="shared" si="21"/>
        <v>0</v>
      </c>
      <c r="AA245" s="92">
        <f t="shared" si="20"/>
        <v>8181000</v>
      </c>
      <c r="AB245" s="92">
        <f t="shared" si="22"/>
        <v>8181000</v>
      </c>
      <c r="AC245" s="65" t="d">
        <v>2023-12-29</v>
      </c>
      <c r="AD245" s="65" t="d">
        <v>2024-01-08</v>
      </c>
      <c r="AE245" s="65" t="d">
        <v>2024-04-07</v>
      </c>
      <c r="AF245" s="55">
        <v>90</v>
      </c>
      <c r="AM245" s="72" t="s">
        <v>64</v>
      </c>
      <c r="AN245" s="82" t="s">
        <v>1425</v>
      </c>
    </row>
    <row r="246" spans="1:40" ht="15" customHeight="1" x14ac:dyDescent="0.25">
      <c r="A246" s="89" t="s">
        <v>972</v>
      </c>
      <c r="B246" s="89"/>
      <c r="C246" s="89" t="s">
        <v>1061</v>
      </c>
      <c r="D246" s="109" t="s">
        <v>1156</v>
      </c>
      <c r="E246" s="54" t="s">
        <v>530</v>
      </c>
      <c r="F246" s="54" t="s">
        <v>476</v>
      </c>
      <c r="G246" s="55" t="s">
        <v>60</v>
      </c>
      <c r="H246" s="123" t="s">
        <v>1367</v>
      </c>
      <c r="I246" s="55" t="s">
        <v>61</v>
      </c>
      <c r="J246" s="55" t="s">
        <v>62</v>
      </c>
      <c r="K246" s="55">
        <v>57</v>
      </c>
      <c r="L246" s="55" t="s">
        <v>465</v>
      </c>
      <c r="M246" s="55" t="s">
        <v>459</v>
      </c>
      <c r="N246" s="116" t="s">
        <v>1403</v>
      </c>
      <c r="O246" s="70">
        <v>88</v>
      </c>
      <c r="P246" s="113" t="s">
        <v>1297</v>
      </c>
      <c r="Q246" s="83" t="s">
        <v>1272</v>
      </c>
      <c r="R246" s="55" t="s">
        <v>470</v>
      </c>
      <c r="V246" s="110"/>
      <c r="W246" s="158">
        <v>1078371100</v>
      </c>
      <c r="X246" s="110"/>
      <c r="Y246" s="55">
        <f t="shared" si="21"/>
        <v>0</v>
      </c>
      <c r="AA246" s="92">
        <f t="shared" si="20"/>
        <v>1078371100</v>
      </c>
      <c r="AB246" s="92">
        <f t="shared" si="22"/>
        <v>1078371100</v>
      </c>
      <c r="AC246" s="65" t="d">
        <v>2023-12-29</v>
      </c>
      <c r="AD246" s="65" t="d">
        <v>2024-01-24</v>
      </c>
      <c r="AE246" s="65" t="d">
        <v>2024-07-23</v>
      </c>
      <c r="AF246" s="55">
        <v>180</v>
      </c>
      <c r="AM246" s="72" t="s">
        <v>64</v>
      </c>
      <c r="AN246" s="82" t="s">
        <v>1425</v>
      </c>
    </row>
    <row r="247" spans="1:40" ht="15" customHeight="1" x14ac:dyDescent="0.25">
      <c r="A247" s="89" t="s">
        <v>973</v>
      </c>
      <c r="B247" s="89"/>
      <c r="C247" s="89" t="s">
        <v>1062</v>
      </c>
      <c r="D247" s="109" t="s">
        <v>1157</v>
      </c>
      <c r="E247" s="54" t="s">
        <v>68</v>
      </c>
      <c r="F247" s="54" t="s">
        <v>59</v>
      </c>
      <c r="G247" s="55" t="s">
        <v>60</v>
      </c>
      <c r="H247" s="123" t="s">
        <v>1368</v>
      </c>
      <c r="I247" s="55" t="s">
        <v>61</v>
      </c>
      <c r="J247" s="55" t="s">
        <v>62</v>
      </c>
      <c r="K247" s="55">
        <v>57</v>
      </c>
      <c r="L247" s="55" t="s">
        <v>465</v>
      </c>
      <c r="M247" s="55" t="s">
        <v>459</v>
      </c>
      <c r="N247" s="116" t="s">
        <v>841</v>
      </c>
      <c r="O247" s="70">
        <v>0</v>
      </c>
      <c r="P247" s="113">
        <v>1026283969</v>
      </c>
      <c r="Q247" s="83" t="s">
        <v>1273</v>
      </c>
      <c r="R247" s="55" t="s">
        <v>1180</v>
      </c>
      <c r="V247" s="110"/>
      <c r="W247" s="158">
        <v>19283333</v>
      </c>
      <c r="X247" s="110"/>
      <c r="Y247" s="55">
        <f t="shared" si="21"/>
        <v>0</v>
      </c>
      <c r="AA247" s="92">
        <f t="shared" si="20"/>
        <v>19283333</v>
      </c>
      <c r="AB247" s="92">
        <f t="shared" si="22"/>
        <v>19283333</v>
      </c>
      <c r="AC247" s="65" t="d">
        <v>2023-12-29</v>
      </c>
      <c r="AD247" s="65" t="d">
        <v>2024-01-09</v>
      </c>
      <c r="AE247" s="65" t="d">
        <v>2024-04-07</v>
      </c>
      <c r="AF247" s="55">
        <v>59</v>
      </c>
      <c r="AM247" s="72" t="s">
        <v>64</v>
      </c>
      <c r="AN247" s="82" t="s">
        <v>1425</v>
      </c>
    </row>
    <row r="248" spans="1:40" ht="15" customHeight="1" x14ac:dyDescent="0.25">
      <c r="A248" s="89" t="s">
        <v>974</v>
      </c>
      <c r="B248" s="89"/>
      <c r="C248" s="89" t="s">
        <v>1063</v>
      </c>
      <c r="D248" s="109" t="s">
        <v>1158</v>
      </c>
      <c r="E248" s="54" t="s">
        <v>543</v>
      </c>
      <c r="F248" s="54" t="s">
        <v>59</v>
      </c>
      <c r="G248" s="55" t="s">
        <v>60</v>
      </c>
      <c r="H248" s="123" t="s">
        <v>1369</v>
      </c>
      <c r="I248" s="55" t="s">
        <v>61</v>
      </c>
      <c r="J248" s="55" t="s">
        <v>62</v>
      </c>
      <c r="K248" s="55">
        <v>57</v>
      </c>
      <c r="L248" s="55" t="s">
        <v>465</v>
      </c>
      <c r="M248" s="55" t="s">
        <v>459</v>
      </c>
      <c r="N248" s="116" t="s">
        <v>1405</v>
      </c>
      <c r="O248" s="70">
        <v>0</v>
      </c>
      <c r="P248" s="89">
        <v>901417108</v>
      </c>
      <c r="Q248" s="83" t="s">
        <v>1274</v>
      </c>
      <c r="R248" s="55" t="s">
        <v>470</v>
      </c>
      <c r="V248" s="110"/>
      <c r="W248" s="158">
        <v>198960000</v>
      </c>
      <c r="X248" s="110"/>
      <c r="Y248" s="55">
        <f t="shared" si="21"/>
        <v>0</v>
      </c>
      <c r="AA248" s="92">
        <f t="shared" si="20"/>
        <v>198960000</v>
      </c>
      <c r="AB248" s="92">
        <f t="shared" si="22"/>
        <v>198960000</v>
      </c>
      <c r="AC248" s="65" t="d">
        <v>2023-12-29</v>
      </c>
      <c r="AM248" s="72" t="s">
        <v>525</v>
      </c>
      <c r="AN248" s="82">
        <v>0</v>
      </c>
    </row>
    <row r="249" spans="1:40" ht="15" customHeight="1" x14ac:dyDescent="0.25">
      <c r="A249" s="89" t="s">
        <v>975</v>
      </c>
      <c r="B249" s="89"/>
      <c r="C249" s="89" t="s">
        <v>1064</v>
      </c>
      <c r="D249" s="109" t="s">
        <v>1159</v>
      </c>
      <c r="E249" s="54" t="s">
        <v>68</v>
      </c>
      <c r="F249" s="54" t="s">
        <v>59</v>
      </c>
      <c r="G249" s="55" t="s">
        <v>60</v>
      </c>
      <c r="H249" s="123" t="s">
        <v>647</v>
      </c>
      <c r="I249" s="55" t="s">
        <v>61</v>
      </c>
      <c r="J249" s="55" t="s">
        <v>62</v>
      </c>
      <c r="K249" s="55">
        <v>57</v>
      </c>
      <c r="L249" s="55" t="s">
        <v>465</v>
      </c>
      <c r="M249" s="55" t="s">
        <v>459</v>
      </c>
      <c r="N249" s="117"/>
      <c r="O249" s="70">
        <v>0</v>
      </c>
      <c r="P249" s="113">
        <v>1098672831</v>
      </c>
      <c r="Q249" s="83" t="s">
        <v>1275</v>
      </c>
      <c r="R249" s="55" t="s">
        <v>1180</v>
      </c>
      <c r="V249" s="110"/>
      <c r="W249" s="158">
        <v>15000000</v>
      </c>
      <c r="X249" s="110"/>
      <c r="Y249" s="55">
        <f t="shared" si="21"/>
        <v>0</v>
      </c>
      <c r="AA249" s="92">
        <f t="shared" si="20"/>
        <v>15000000</v>
      </c>
      <c r="AB249" s="92">
        <f t="shared" si="22"/>
        <v>15000000</v>
      </c>
      <c r="AC249" s="65" t="d">
        <v>2023-12-29</v>
      </c>
      <c r="AD249" s="65" t="d">
        <v>2024-01-11</v>
      </c>
      <c r="AE249" s="65" t="d">
        <v>2024-04-10</v>
      </c>
      <c r="AF249" s="55">
        <v>90</v>
      </c>
      <c r="AM249" s="72" t="s">
        <v>64</v>
      </c>
      <c r="AN249" s="82" t="s">
        <v>1425</v>
      </c>
    </row>
    <row r="250" spans="1:40" ht="15" customHeight="1" x14ac:dyDescent="0.25">
      <c r="A250" s="89" t="s">
        <v>976</v>
      </c>
      <c r="B250" s="89"/>
      <c r="C250" s="89" t="s">
        <v>1065</v>
      </c>
      <c r="D250" s="109" t="s">
        <v>1160</v>
      </c>
      <c r="E250" s="54" t="s">
        <v>68</v>
      </c>
      <c r="F250" s="54" t="s">
        <v>59</v>
      </c>
      <c r="G250" s="55" t="s">
        <v>60</v>
      </c>
      <c r="H250" s="123" t="s">
        <v>1370</v>
      </c>
      <c r="I250" s="55" t="s">
        <v>61</v>
      </c>
      <c r="J250" s="55" t="s">
        <v>62</v>
      </c>
      <c r="K250" s="55">
        <v>57</v>
      </c>
      <c r="L250" s="55" t="s">
        <v>465</v>
      </c>
      <c r="M250" s="55" t="s">
        <v>459</v>
      </c>
      <c r="N250" s="116" t="s">
        <v>839</v>
      </c>
      <c r="O250" s="70">
        <v>0</v>
      </c>
      <c r="P250" s="113">
        <v>1015468374</v>
      </c>
      <c r="Q250" s="83" t="s">
        <v>1276</v>
      </c>
      <c r="R250" s="55" t="s">
        <v>1180</v>
      </c>
      <c r="V250" s="110"/>
      <c r="W250" s="158">
        <v>13650000</v>
      </c>
      <c r="X250" s="110"/>
      <c r="Y250" s="55">
        <f t="shared" si="21"/>
        <v>0</v>
      </c>
      <c r="AA250" s="92">
        <f t="shared" si="20"/>
        <v>13650000</v>
      </c>
      <c r="AB250" s="92">
        <f t="shared" si="22"/>
        <v>13650000</v>
      </c>
      <c r="AC250" s="65" t="s">
        <v>1387</v>
      </c>
      <c r="AD250" s="65" t="d">
        <v>2024-01-09</v>
      </c>
      <c r="AE250" s="65" t="d">
        <v>2024-04-08</v>
      </c>
      <c r="AF250" s="55">
        <v>90</v>
      </c>
      <c r="AM250" s="89" t="s">
        <v>64</v>
      </c>
      <c r="AN250" s="82" t="s">
        <v>1425</v>
      </c>
    </row>
    <row r="251" spans="1:40" ht="15" customHeight="1" x14ac:dyDescent="0.25">
      <c r="A251" s="89" t="s">
        <v>977</v>
      </c>
      <c r="B251" s="89"/>
      <c r="C251" s="89" t="s">
        <v>1066</v>
      </c>
      <c r="D251" s="109" t="s">
        <v>1161</v>
      </c>
      <c r="E251" s="54" t="s">
        <v>68</v>
      </c>
      <c r="F251" s="54" t="s">
        <v>59</v>
      </c>
      <c r="G251" s="55" t="s">
        <v>60</v>
      </c>
      <c r="H251" s="123" t="s">
        <v>1371</v>
      </c>
      <c r="I251" s="55" t="s">
        <v>61</v>
      </c>
      <c r="J251" s="55" t="s">
        <v>62</v>
      </c>
      <c r="K251" s="55">
        <v>57</v>
      </c>
      <c r="L251" s="55" t="s">
        <v>465</v>
      </c>
      <c r="M251" s="55" t="s">
        <v>459</v>
      </c>
      <c r="N251" s="116" t="s">
        <v>837</v>
      </c>
      <c r="O251" s="70">
        <v>0</v>
      </c>
      <c r="P251" s="113">
        <v>1082981693</v>
      </c>
      <c r="Q251" s="83" t="s">
        <v>1277</v>
      </c>
      <c r="R251" s="55" t="s">
        <v>1180</v>
      </c>
      <c r="V251" s="110"/>
      <c r="W251" s="158">
        <v>15540000</v>
      </c>
      <c r="X251" s="110"/>
      <c r="Y251" s="55">
        <f t="shared" si="21"/>
        <v>0</v>
      </c>
      <c r="AA251" s="92">
        <f t="shared" si="20"/>
        <v>15540000</v>
      </c>
      <c r="AB251" s="92">
        <f t="shared" si="22"/>
        <v>15540000</v>
      </c>
      <c r="AC251" s="65" t="d">
        <v>2023-12-29</v>
      </c>
      <c r="AD251" s="65" t="d">
        <v>2024-01-10</v>
      </c>
      <c r="AE251" s="65" t="d">
        <v>2024-04-09</v>
      </c>
      <c r="AF251" s="55">
        <v>90</v>
      </c>
      <c r="AM251" s="89" t="s">
        <v>64</v>
      </c>
      <c r="AN251" s="82" t="s">
        <v>1425</v>
      </c>
    </row>
    <row r="252" spans="1:40" ht="15" customHeight="1" x14ac:dyDescent="0.25">
      <c r="A252" s="89" t="s">
        <v>978</v>
      </c>
      <c r="B252" s="89"/>
      <c r="C252" s="89" t="s">
        <v>1067</v>
      </c>
      <c r="D252" s="109" t="s">
        <v>1162</v>
      </c>
      <c r="E252" s="54" t="s">
        <v>68</v>
      </c>
      <c r="F252" s="54" t="s">
        <v>59</v>
      </c>
      <c r="G252" s="55" t="s">
        <v>60</v>
      </c>
      <c r="H252" s="123" t="s">
        <v>1372</v>
      </c>
      <c r="I252" s="55" t="s">
        <v>61</v>
      </c>
      <c r="J252" s="55" t="s">
        <v>62</v>
      </c>
      <c r="K252" s="55">
        <v>57</v>
      </c>
      <c r="L252" s="55" t="s">
        <v>465</v>
      </c>
      <c r="M252" s="55" t="s">
        <v>459</v>
      </c>
      <c r="N252" s="116" t="s">
        <v>839</v>
      </c>
      <c r="O252" s="70">
        <v>0</v>
      </c>
      <c r="P252" s="113">
        <v>1026307590</v>
      </c>
      <c r="Q252" s="83" t="s">
        <v>1278</v>
      </c>
      <c r="R252" s="55" t="s">
        <v>1180</v>
      </c>
      <c r="V252" s="110"/>
      <c r="W252" s="158">
        <v>15000000</v>
      </c>
      <c r="X252" s="110"/>
      <c r="Y252" s="55">
        <f t="shared" si="21"/>
        <v>0</v>
      </c>
      <c r="AA252" s="92">
        <f t="shared" si="20"/>
        <v>15000000</v>
      </c>
      <c r="AB252" s="92">
        <f t="shared" si="22"/>
        <v>15000000</v>
      </c>
      <c r="AC252" s="65" t="d">
        <v>2023-12-29</v>
      </c>
      <c r="AD252" s="65" t="d">
        <v>2024-01-09</v>
      </c>
      <c r="AE252" s="65" t="d">
        <v>2024-04-08</v>
      </c>
      <c r="AF252" s="55">
        <v>90</v>
      </c>
      <c r="AM252" s="89" t="s">
        <v>64</v>
      </c>
      <c r="AN252" s="82" t="s">
        <v>1425</v>
      </c>
    </row>
    <row r="253" spans="1:40" ht="15" customHeight="1" x14ac:dyDescent="0.25">
      <c r="A253" s="89" t="s">
        <v>979</v>
      </c>
      <c r="B253" s="89"/>
      <c r="C253" s="89" t="s">
        <v>1068</v>
      </c>
      <c r="D253" s="109" t="s">
        <v>1163</v>
      </c>
      <c r="E253" s="54" t="s">
        <v>68</v>
      </c>
      <c r="F253" s="54" t="s">
        <v>59</v>
      </c>
      <c r="G253" s="55" t="s">
        <v>60</v>
      </c>
      <c r="H253" s="123" t="s">
        <v>1373</v>
      </c>
      <c r="I253" s="55" t="s">
        <v>61</v>
      </c>
      <c r="J253" s="55" t="s">
        <v>62</v>
      </c>
      <c r="K253" s="55">
        <v>57</v>
      </c>
      <c r="L253" s="55" t="s">
        <v>465</v>
      </c>
      <c r="M253" s="55" t="s">
        <v>459</v>
      </c>
      <c r="N253" s="116" t="s">
        <v>837</v>
      </c>
      <c r="O253" s="70">
        <v>0</v>
      </c>
      <c r="P253" s="113">
        <v>1032362102</v>
      </c>
      <c r="Q253" s="83" t="s">
        <v>1279</v>
      </c>
      <c r="R253" s="55" t="s">
        <v>1180</v>
      </c>
      <c r="V253" s="110"/>
      <c r="W253" s="158">
        <v>9100000</v>
      </c>
      <c r="X253" s="110"/>
      <c r="Y253" s="55">
        <f t="shared" si="21"/>
        <v>0</v>
      </c>
      <c r="AA253" s="92">
        <f t="shared" si="20"/>
        <v>9100000</v>
      </c>
      <c r="AB253" s="92">
        <f t="shared" si="22"/>
        <v>9100000</v>
      </c>
      <c r="AC253" s="65" t="d">
        <v>2023-12-29</v>
      </c>
      <c r="AD253" s="65" t="d">
        <v>2024-01-10</v>
      </c>
      <c r="AE253" s="65" t="d">
        <v>2024-04-09</v>
      </c>
      <c r="AF253" s="55">
        <v>90</v>
      </c>
      <c r="AM253" s="89" t="s">
        <v>64</v>
      </c>
      <c r="AN253" s="82" t="s">
        <v>1425</v>
      </c>
    </row>
    <row r="254" spans="1:40" ht="15" customHeight="1" x14ac:dyDescent="0.25">
      <c r="A254" s="89" t="s">
        <v>980</v>
      </c>
      <c r="B254" s="89"/>
      <c r="C254" s="89" t="s">
        <v>1069</v>
      </c>
      <c r="D254" s="109" t="s">
        <v>1164</v>
      </c>
      <c r="E254" s="54" t="s">
        <v>58</v>
      </c>
      <c r="F254" s="54" t="s">
        <v>468</v>
      </c>
      <c r="G254" s="55" t="s">
        <v>60</v>
      </c>
      <c r="H254" s="123" t="s">
        <v>1374</v>
      </c>
      <c r="I254" s="55" t="s">
        <v>61</v>
      </c>
      <c r="J254" s="55" t="s">
        <v>62</v>
      </c>
      <c r="K254" s="55">
        <v>57</v>
      </c>
      <c r="L254" s="55" t="s">
        <v>465</v>
      </c>
      <c r="M254" s="55" t="s">
        <v>459</v>
      </c>
      <c r="N254" s="160" t="s">
        <v>1403</v>
      </c>
      <c r="O254" s="70">
        <v>33</v>
      </c>
      <c r="P254" s="113">
        <v>72311243</v>
      </c>
      <c r="Q254" s="83" t="s">
        <v>1280</v>
      </c>
      <c r="R254" s="55" t="s">
        <v>470</v>
      </c>
      <c r="V254" s="110"/>
      <c r="W254" s="158">
        <v>129404532</v>
      </c>
      <c r="X254" s="110"/>
      <c r="Y254" s="55">
        <f t="shared" si="21"/>
        <v>0</v>
      </c>
      <c r="AA254" s="92">
        <f t="shared" si="20"/>
        <v>129404532</v>
      </c>
      <c r="AB254" s="92">
        <f t="shared" si="22"/>
        <v>129404532</v>
      </c>
      <c r="AC254" s="65" t="d">
        <v>2023-12-29</v>
      </c>
      <c r="AM254" s="89" t="s">
        <v>525</v>
      </c>
      <c r="AN254" s="82">
        <v>0</v>
      </c>
    </row>
    <row r="255" spans="1:40" ht="15" customHeight="1" x14ac:dyDescent="0.25">
      <c r="A255" s="89" t="s">
        <v>981</v>
      </c>
      <c r="B255" s="89"/>
      <c r="C255" s="89" t="s">
        <v>1070</v>
      </c>
      <c r="D255" s="109" t="s">
        <v>1165</v>
      </c>
      <c r="E255" s="54" t="s">
        <v>68</v>
      </c>
      <c r="F255" s="54" t="s">
        <v>59</v>
      </c>
      <c r="G255" s="55" t="s">
        <v>60</v>
      </c>
      <c r="H255" s="123" t="s">
        <v>1375</v>
      </c>
      <c r="I255" s="55" t="s">
        <v>61</v>
      </c>
      <c r="J255" s="55" t="s">
        <v>62</v>
      </c>
      <c r="K255" s="55">
        <v>57</v>
      </c>
      <c r="L255" s="55" t="s">
        <v>465</v>
      </c>
      <c r="M255" s="55" t="s">
        <v>459</v>
      </c>
      <c r="N255" s="116"/>
      <c r="O255" s="70">
        <v>0</v>
      </c>
      <c r="P255" s="113">
        <v>1090076081</v>
      </c>
      <c r="Q255" s="83" t="s">
        <v>1281</v>
      </c>
      <c r="R255" s="55" t="s">
        <v>1180</v>
      </c>
      <c r="V255" s="110"/>
      <c r="W255" s="158">
        <v>15000000</v>
      </c>
      <c r="X255" s="110"/>
      <c r="Y255" s="55">
        <f t="shared" si="21"/>
        <v>0</v>
      </c>
      <c r="AA255" s="92">
        <f t="shared" si="20"/>
        <v>15000000</v>
      </c>
      <c r="AB255" s="92">
        <f t="shared" si="22"/>
        <v>15000000</v>
      </c>
      <c r="AC255" s="65" t="d">
        <v>2023-12-29</v>
      </c>
      <c r="AD255" s="65" t="d">
        <v>2024-01-10</v>
      </c>
      <c r="AE255" s="65" t="d">
        <v>2024-04-09</v>
      </c>
      <c r="AF255" s="55">
        <v>90</v>
      </c>
      <c r="AM255" s="89" t="s">
        <v>64</v>
      </c>
      <c r="AN255" s="82" t="s">
        <v>1425</v>
      </c>
    </row>
    <row r="256" spans="1:40" ht="15" customHeight="1" x14ac:dyDescent="0.25">
      <c r="A256" s="89" t="s">
        <v>982</v>
      </c>
      <c r="B256" s="89"/>
      <c r="C256" s="89" t="s">
        <v>1071</v>
      </c>
      <c r="D256" s="109" t="s">
        <v>1166</v>
      </c>
      <c r="E256" s="54" t="s">
        <v>58</v>
      </c>
      <c r="F256" s="54" t="s">
        <v>474</v>
      </c>
      <c r="G256" s="55" t="s">
        <v>60</v>
      </c>
      <c r="H256" s="123" t="s">
        <v>1376</v>
      </c>
      <c r="I256" s="55" t="s">
        <v>61</v>
      </c>
      <c r="J256" s="55" t="s">
        <v>62</v>
      </c>
      <c r="K256" s="55">
        <v>57</v>
      </c>
      <c r="L256" s="55" t="s">
        <v>465</v>
      </c>
      <c r="M256" s="55" t="s">
        <v>459</v>
      </c>
      <c r="N256" s="116" t="s">
        <v>1406</v>
      </c>
      <c r="O256" s="70">
        <v>22</v>
      </c>
      <c r="P256" s="113">
        <v>900235103</v>
      </c>
      <c r="Q256" s="83" t="s">
        <v>1282</v>
      </c>
      <c r="R256" s="55" t="s">
        <v>470</v>
      </c>
      <c r="V256" s="110"/>
      <c r="W256" s="158">
        <v>319230590</v>
      </c>
      <c r="X256" s="110"/>
      <c r="Y256" s="55">
        <f t="shared" si="21"/>
        <v>0</v>
      </c>
      <c r="AA256" s="92">
        <f t="shared" si="20"/>
        <v>319230590</v>
      </c>
      <c r="AB256" s="92">
        <f t="shared" si="22"/>
        <v>319230590</v>
      </c>
      <c r="AC256" s="65" t="d">
        <v>2023-12-30</v>
      </c>
      <c r="AD256" s="65" t="d">
        <v>2024-01-22</v>
      </c>
      <c r="AE256" s="65" t="d">
        <v>2024-05-21</v>
      </c>
      <c r="AF256" s="55">
        <v>120</v>
      </c>
      <c r="AM256" s="89" t="s">
        <v>64</v>
      </c>
      <c r="AN256" s="82" t="s">
        <v>1425</v>
      </c>
    </row>
    <row r="257" spans="1:40" ht="15" customHeight="1" x14ac:dyDescent="0.25">
      <c r="A257" s="89" t="s">
        <v>983</v>
      </c>
      <c r="B257" s="89"/>
      <c r="C257" s="89" t="s">
        <v>1072</v>
      </c>
      <c r="D257" s="109" t="s">
        <v>1166</v>
      </c>
      <c r="E257" s="54" t="s">
        <v>58</v>
      </c>
      <c r="F257" s="54" t="s">
        <v>474</v>
      </c>
      <c r="G257" s="55" t="s">
        <v>60</v>
      </c>
      <c r="H257" s="123" t="s">
        <v>1377</v>
      </c>
      <c r="I257" s="55" t="s">
        <v>61</v>
      </c>
      <c r="J257" s="55" t="s">
        <v>62</v>
      </c>
      <c r="K257" s="55">
        <v>57</v>
      </c>
      <c r="L257" s="55" t="s">
        <v>465</v>
      </c>
      <c r="M257" s="55" t="s">
        <v>459</v>
      </c>
      <c r="N257" s="116" t="s">
        <v>1406</v>
      </c>
      <c r="O257" s="70">
        <v>22</v>
      </c>
      <c r="P257" s="113">
        <v>890301886</v>
      </c>
      <c r="Q257" s="83" t="s">
        <v>1283</v>
      </c>
      <c r="R257" s="55" t="s">
        <v>470</v>
      </c>
      <c r="V257" s="110"/>
      <c r="W257" s="158">
        <v>209554450</v>
      </c>
      <c r="X257" s="110"/>
      <c r="Y257" s="55">
        <f t="shared" si="21"/>
        <v>0</v>
      </c>
      <c r="AA257" s="92">
        <f t="shared" si="20"/>
        <v>209554450</v>
      </c>
      <c r="AB257" s="92">
        <f t="shared" si="22"/>
        <v>209554450</v>
      </c>
      <c r="AC257" s="65" t="d">
        <v>2024-01-26</v>
      </c>
      <c r="AD257" s="65" t="d">
        <v>2024-05-25</v>
      </c>
      <c r="AE257" s="65" t="d">
        <v>2024-04-09</v>
      </c>
      <c r="AF257" s="55">
        <v>120</v>
      </c>
      <c r="AM257" s="89" t="s">
        <v>64</v>
      </c>
      <c r="AN257" s="82" t="s">
        <v>1425</v>
      </c>
    </row>
    <row r="258" spans="1:40" ht="15" customHeight="1" x14ac:dyDescent="0.25">
      <c r="A258" s="89" t="s">
        <v>984</v>
      </c>
      <c r="B258" s="89"/>
      <c r="C258" s="89" t="s">
        <v>1073</v>
      </c>
      <c r="D258" s="109" t="s">
        <v>1167</v>
      </c>
      <c r="E258" s="54" t="s">
        <v>68</v>
      </c>
      <c r="F258" s="54" t="s">
        <v>59</v>
      </c>
      <c r="G258" s="55" t="s">
        <v>60</v>
      </c>
      <c r="H258" s="123" t="s">
        <v>560</v>
      </c>
      <c r="I258" s="55" t="s">
        <v>61</v>
      </c>
      <c r="J258" s="55" t="s">
        <v>62</v>
      </c>
      <c r="K258" s="55">
        <v>57</v>
      </c>
      <c r="L258" s="55" t="s">
        <v>465</v>
      </c>
      <c r="M258" s="55" t="s">
        <v>459</v>
      </c>
      <c r="N258" s="116" t="s">
        <v>837</v>
      </c>
      <c r="O258" s="70">
        <v>0</v>
      </c>
      <c r="P258" s="113">
        <v>1010235979</v>
      </c>
      <c r="Q258" s="83" t="s">
        <v>1284</v>
      </c>
      <c r="R258" s="55" t="s">
        <v>1180</v>
      </c>
      <c r="V258" s="110"/>
      <c r="W258" s="158">
        <v>15300000</v>
      </c>
      <c r="X258" s="110"/>
      <c r="Y258" s="55">
        <f t="shared" si="21"/>
        <v>0</v>
      </c>
      <c r="AA258" s="92">
        <f t="shared" si="20"/>
        <v>15300000</v>
      </c>
      <c r="AB258" s="92">
        <f t="shared" si="22"/>
        <v>15300000</v>
      </c>
      <c r="AC258" s="65" t="d">
        <v>2023-12-29</v>
      </c>
      <c r="AD258" s="65" t="d">
        <v>2024-01-10</v>
      </c>
      <c r="AE258" s="65" t="d">
        <v>2024-04-09</v>
      </c>
      <c r="AF258" s="55">
        <v>90</v>
      </c>
      <c r="AM258" s="89" t="s">
        <v>64</v>
      </c>
      <c r="AN258" s="82" t="s">
        <v>1425</v>
      </c>
    </row>
    <row r="259" spans="1:40" ht="15" customHeight="1" x14ac:dyDescent="0.25">
      <c r="A259" s="89" t="s">
        <v>985</v>
      </c>
      <c r="B259" s="89"/>
      <c r="C259" s="89" t="s">
        <v>1074</v>
      </c>
      <c r="D259" s="109" t="s">
        <v>1168</v>
      </c>
      <c r="E259" s="54" t="s">
        <v>68</v>
      </c>
      <c r="F259" s="54" t="s">
        <v>59</v>
      </c>
      <c r="G259" s="55" t="s">
        <v>60</v>
      </c>
      <c r="H259" s="123" t="s">
        <v>1360</v>
      </c>
      <c r="I259" s="55" t="s">
        <v>61</v>
      </c>
      <c r="J259" s="55" t="s">
        <v>62</v>
      </c>
      <c r="K259" s="55">
        <v>57</v>
      </c>
      <c r="L259" s="55" t="s">
        <v>465</v>
      </c>
      <c r="M259" s="55" t="s">
        <v>459</v>
      </c>
      <c r="N259" s="116" t="s">
        <v>838</v>
      </c>
      <c r="O259" s="70">
        <v>0</v>
      </c>
      <c r="P259" s="113">
        <v>93394698</v>
      </c>
      <c r="Q259" s="83" t="s">
        <v>722</v>
      </c>
      <c r="R259" s="55" t="s">
        <v>1180</v>
      </c>
      <c r="V259" s="110"/>
      <c r="W259" s="158">
        <v>4200000</v>
      </c>
      <c r="X259" s="110"/>
      <c r="Y259" s="55">
        <f t="shared" si="21"/>
        <v>1</v>
      </c>
      <c r="Z259" s="102">
        <v>2100000</v>
      </c>
      <c r="AA259" s="92">
        <f t="shared" si="20"/>
        <v>6300000</v>
      </c>
      <c r="AB259" s="92">
        <f t="shared" si="22"/>
        <v>6300000</v>
      </c>
      <c r="AC259" s="65" t="d">
        <v>2023-12-29</v>
      </c>
      <c r="AD259" s="65" t="d">
        <v>2024-01-10</v>
      </c>
      <c r="AE259" s="65" t="d">
        <v>2024-04-09</v>
      </c>
      <c r="AF259" s="55">
        <v>90</v>
      </c>
      <c r="AG259" s="55">
        <v>1</v>
      </c>
      <c r="AH259" s="55">
        <v>31</v>
      </c>
      <c r="AM259" s="89" t="s">
        <v>64</v>
      </c>
      <c r="AN259" s="82" t="s">
        <v>1425</v>
      </c>
    </row>
    <row r="260" spans="1:40" ht="15" customHeight="1" x14ac:dyDescent="0.25">
      <c r="A260" s="89" t="s">
        <v>986</v>
      </c>
      <c r="B260" s="89"/>
      <c r="C260" s="89" t="s">
        <v>1075</v>
      </c>
      <c r="D260" s="109" t="s">
        <v>1169</v>
      </c>
      <c r="E260" s="54" t="s">
        <v>68</v>
      </c>
      <c r="F260" s="54" t="s">
        <v>59</v>
      </c>
      <c r="G260" s="55" t="s">
        <v>60</v>
      </c>
      <c r="H260" s="123" t="s">
        <v>575</v>
      </c>
      <c r="I260" s="55" t="s">
        <v>61</v>
      </c>
      <c r="J260" s="55" t="s">
        <v>62</v>
      </c>
      <c r="K260" s="55">
        <v>57</v>
      </c>
      <c r="L260" s="55" t="s">
        <v>465</v>
      </c>
      <c r="M260" s="55" t="s">
        <v>459</v>
      </c>
      <c r="N260" s="116" t="s">
        <v>840</v>
      </c>
      <c r="O260" s="70">
        <v>0</v>
      </c>
      <c r="P260" s="83">
        <v>1065641911</v>
      </c>
      <c r="Q260" s="83" t="s">
        <v>1285</v>
      </c>
      <c r="R260" s="55" t="s">
        <v>1180</v>
      </c>
      <c r="V260" s="110"/>
      <c r="W260" s="158">
        <v>5000000</v>
      </c>
      <c r="X260" s="110"/>
      <c r="Y260" s="55">
        <f t="shared" si="21"/>
        <v>0</v>
      </c>
      <c r="AA260" s="92">
        <f t="shared" si="20"/>
        <v>5000000</v>
      </c>
      <c r="AB260" s="92">
        <f t="shared" si="22"/>
        <v>5000000</v>
      </c>
      <c r="AC260" s="65" t="d">
        <v>2023-12-29</v>
      </c>
      <c r="AD260" s="65" t="d">
        <v>2024-01-09</v>
      </c>
      <c r="AE260" s="65" t="d">
        <v>2024-02-08</v>
      </c>
      <c r="AF260" s="55">
        <v>30</v>
      </c>
      <c r="AM260" s="89" t="s">
        <v>527</v>
      </c>
      <c r="AN260" s="82">
        <v>1</v>
      </c>
    </row>
    <row r="261" spans="1:40" ht="15" customHeight="1" x14ac:dyDescent="0.25">
      <c r="A261" s="89" t="s">
        <v>987</v>
      </c>
      <c r="B261" s="89"/>
      <c r="C261" s="89" t="s">
        <v>1076</v>
      </c>
      <c r="D261" s="109" t="s">
        <v>1170</v>
      </c>
      <c r="E261" s="54" t="s">
        <v>58</v>
      </c>
      <c r="F261" s="54" t="s">
        <v>59</v>
      </c>
      <c r="G261" s="55" t="s">
        <v>60</v>
      </c>
      <c r="H261" s="123" t="s">
        <v>1378</v>
      </c>
      <c r="I261" s="55" t="s">
        <v>61</v>
      </c>
      <c r="J261" s="55" t="s">
        <v>62</v>
      </c>
      <c r="K261" s="55">
        <v>57</v>
      </c>
      <c r="L261" s="55" t="s">
        <v>465</v>
      </c>
      <c r="M261" s="55" t="s">
        <v>459</v>
      </c>
      <c r="N261" s="116" t="s">
        <v>849</v>
      </c>
      <c r="O261" s="70">
        <v>23</v>
      </c>
      <c r="P261" s="113">
        <v>900206910</v>
      </c>
      <c r="Q261" s="83" t="s">
        <v>1286</v>
      </c>
      <c r="R261" s="55" t="s">
        <v>470</v>
      </c>
      <c r="V261" s="110"/>
      <c r="W261" s="158">
        <v>251419000</v>
      </c>
      <c r="X261" s="110"/>
      <c r="Y261" s="55">
        <f t="shared" si="21"/>
        <v>0</v>
      </c>
      <c r="AA261" s="92">
        <f t="shared" si="20"/>
        <v>251419000</v>
      </c>
      <c r="AB261" s="92">
        <f t="shared" si="22"/>
        <v>251419000</v>
      </c>
      <c r="AC261" s="65" t="d">
        <v>2023-12-30</v>
      </c>
      <c r="AD261" s="65" t="d">
        <v>2024-01-26</v>
      </c>
      <c r="AE261" s="65" t="d">
        <v>2024-06-25</v>
      </c>
      <c r="AF261" s="55">
        <v>150</v>
      </c>
      <c r="AM261" s="89" t="s">
        <v>64</v>
      </c>
      <c r="AN261" s="82" t="s">
        <v>1425</v>
      </c>
    </row>
    <row r="262" spans="1:40" ht="15" customHeight="1" x14ac:dyDescent="0.25">
      <c r="A262" s="89" t="s">
        <v>988</v>
      </c>
      <c r="B262" s="89"/>
      <c r="C262" s="89" t="s">
        <v>1077</v>
      </c>
      <c r="D262" s="109" t="s">
        <v>1171</v>
      </c>
      <c r="E262" s="54" t="s">
        <v>68</v>
      </c>
      <c r="F262" s="54" t="s">
        <v>59</v>
      </c>
      <c r="G262" s="55" t="s">
        <v>60</v>
      </c>
      <c r="H262" s="123" t="s">
        <v>610</v>
      </c>
      <c r="I262" s="55" t="s">
        <v>61</v>
      </c>
      <c r="J262" s="55" t="s">
        <v>62</v>
      </c>
      <c r="K262" s="55">
        <v>57</v>
      </c>
      <c r="L262" s="55" t="s">
        <v>465</v>
      </c>
      <c r="M262" s="55" t="s">
        <v>459</v>
      </c>
      <c r="N262" s="116" t="s">
        <v>837</v>
      </c>
      <c r="O262" s="70">
        <v>0</v>
      </c>
      <c r="P262" s="113">
        <v>1030559488</v>
      </c>
      <c r="Q262" s="83" t="s">
        <v>1287</v>
      </c>
      <c r="R262" s="55" t="s">
        <v>1180</v>
      </c>
      <c r="V262" s="110"/>
      <c r="W262" s="158">
        <v>8000000</v>
      </c>
      <c r="X262" s="110"/>
      <c r="Y262" s="55">
        <f t="shared" si="21"/>
        <v>0</v>
      </c>
      <c r="AA262" s="92">
        <f t="shared" si="20"/>
        <v>8000000</v>
      </c>
      <c r="AB262" s="92">
        <f t="shared" si="22"/>
        <v>8000000</v>
      </c>
      <c r="AC262" s="65" t="d">
        <v>2023-12-29</v>
      </c>
      <c r="AD262" s="65" t="d">
        <v>2024-01-08</v>
      </c>
      <c r="AE262" s="65" t="d">
        <v>2024-04-07</v>
      </c>
      <c r="AF262" s="55">
        <v>90</v>
      </c>
      <c r="AM262" s="89" t="s">
        <v>64</v>
      </c>
      <c r="AN262" s="82" t="s">
        <v>1425</v>
      </c>
    </row>
    <row r="263" spans="1:40" ht="15" customHeight="1" x14ac:dyDescent="0.25">
      <c r="A263" s="89" t="s">
        <v>989</v>
      </c>
      <c r="B263" s="89"/>
      <c r="C263" s="89" t="s">
        <v>1078</v>
      </c>
      <c r="D263" s="109" t="s">
        <v>1171</v>
      </c>
      <c r="E263" s="54" t="s">
        <v>68</v>
      </c>
      <c r="F263" s="54" t="s">
        <v>59</v>
      </c>
      <c r="G263" s="55" t="s">
        <v>60</v>
      </c>
      <c r="H263" s="123" t="s">
        <v>1379</v>
      </c>
      <c r="I263" s="55" t="s">
        <v>61</v>
      </c>
      <c r="J263" s="55" t="s">
        <v>62</v>
      </c>
      <c r="K263" s="55">
        <v>57</v>
      </c>
      <c r="L263" s="55" t="s">
        <v>465</v>
      </c>
      <c r="M263" s="55" t="s">
        <v>459</v>
      </c>
      <c r="N263" s="116" t="s">
        <v>838</v>
      </c>
      <c r="O263" s="70">
        <v>0</v>
      </c>
      <c r="P263" s="113">
        <v>37722989</v>
      </c>
      <c r="Q263" s="83" t="s">
        <v>1288</v>
      </c>
      <c r="R263" s="55" t="s">
        <v>1180</v>
      </c>
      <c r="V263" s="110"/>
      <c r="W263" s="158">
        <v>15000000</v>
      </c>
      <c r="X263" s="110"/>
      <c r="Y263" s="55">
        <f t="shared" si="21"/>
        <v>0</v>
      </c>
      <c r="AA263" s="92">
        <f t="shared" ref="AA263" si="26">W263+Z263</f>
        <v>15000000</v>
      </c>
      <c r="AB263" s="92">
        <f t="shared" si="22"/>
        <v>15000000</v>
      </c>
      <c r="AC263" s="65" t="d">
        <v>2023-12-30</v>
      </c>
      <c r="AD263" s="65" t="d">
        <v>2024-01-09</v>
      </c>
      <c r="AE263" s="65" t="d">
        <v>2024-04-08</v>
      </c>
      <c r="AF263" s="55">
        <v>90</v>
      </c>
      <c r="AM263" s="89" t="s">
        <v>64</v>
      </c>
      <c r="AN263" s="82" t="s">
        <v>1425</v>
      </c>
    </row>
    <row r="264" spans="1:40" ht="27.95" customHeight="1" x14ac:dyDescent="0.25">
      <c r="N264" s="117"/>
    </row>
    <row r="265" spans="1:40" ht="27.95" customHeight="1" x14ac:dyDescent="0.25">
      <c r="N265" s="117"/>
    </row>
  </sheetData>
  <autoFilter ref="A12:AN263" xr:uid="{00000000-0009-0000-0000-000000000000}"/>
  <mergeCells count="23">
    <mergeCell ref="AK7:AN7"/>
    <mergeCell ref="AK8:AN8"/>
    <mergeCell ref="AK9:AN9"/>
    <mergeCell ref="A2:AM2"/>
    <mergeCell ref="A3:AM3"/>
    <mergeCell ref="A5:D5"/>
    <mergeCell ref="I5:K5"/>
    <mergeCell ref="A6:D6"/>
    <mergeCell ref="I6:K6"/>
    <mergeCell ref="AI6:AJ6"/>
    <mergeCell ref="AK6:AN6"/>
    <mergeCell ref="A7:D7"/>
    <mergeCell ref="I7:K7"/>
    <mergeCell ref="AI7:AJ7"/>
    <mergeCell ref="AI8:AJ8"/>
    <mergeCell ref="C11:D11"/>
    <mergeCell ref="I11:M11"/>
    <mergeCell ref="P11:U11"/>
    <mergeCell ref="A10:U10"/>
    <mergeCell ref="AI9:AJ9"/>
    <mergeCell ref="AC10:AH10"/>
    <mergeCell ref="AI10:AL10"/>
    <mergeCell ref="V10:AB10"/>
  </mergeCells>
  <dataValidations count="14">
    <dataValidation type="custom" allowBlank="1" showInputMessage="1" showErrorMessage="1" sqref="Z7" xr:uid="{00000000-0002-0000-0000-000000000000}">
      <formula1>vacio()</formula1>
    </dataValidation>
    <dataValidation type="whole" operator="greaterThan" allowBlank="1" showInputMessage="1" showErrorMessage="1" sqref="I9:J9 E6:E7 I6:J7" xr:uid="{00000000-0002-0000-0000-000001000000}">
      <formula1>0</formula1>
    </dataValidation>
    <dataValidation type="list" allowBlank="1" showInputMessage="1" showErrorMessage="1" sqref="I5:K5" xr:uid="{00000000-0002-0000-0000-000002000000}">
      <formula1>Sector</formula1>
    </dataValidation>
    <dataValidation type="whole" operator="greaterThanOrEqual" allowBlank="1" showInputMessage="1" showErrorMessage="1" error="Registre solo números (no guiones, comas o texto)" sqref="AL19:AL136 AL13:AL17" xr:uid="{00000000-0002-0000-0000-000003000000}">
      <formula1>0</formula1>
    </dataValidation>
    <dataValidation type="whole" operator="greaterThanOrEqual" allowBlank="1" showInputMessage="1" showErrorMessage="1" errorTitle="Error" error="Registre solo números (no guiones, comas o texto)" sqref="W13:W136 AF13:AH136 Z13:Z136 Y13:Y263" xr:uid="{00000000-0002-0000-0000-000004000000}">
      <formula1>0</formula1>
    </dataValidation>
    <dataValidation type="date" allowBlank="1" showInputMessage="1" showErrorMessage="1" errorTitle="Error" error="La fecha de suscripción debe estar entre el 1/01/2021 a 30/04/2021." sqref="AC13:AC136" xr:uid="{00000000-0002-0000-0000-000005000000}">
      <formula1>44197</formula1>
      <formula2>44316</formula2>
    </dataValidation>
    <dataValidation type="whole" operator="lessThanOrEqual" allowBlank="1" showInputMessage="1" showErrorMessage="1" error="Registre valor negativo" sqref="X13:X136" xr:uid="{00000000-0002-0000-0000-000006000000}">
      <formula1>0</formula1>
    </dataValidation>
    <dataValidation type="date" operator="greaterThanOrEqual" allowBlank="1" showInputMessage="1" showErrorMessage="1" errorTitle="ERROR" error="La fecha de cesión debe ser mayor a la fecha de inicio." sqref="AK13:AK136" xr:uid="{00000000-0002-0000-0000-000007000000}">
      <formula1>#REF!</formula1>
    </dataValidation>
    <dataValidation type="list" showInputMessage="1" showErrorMessage="1" errorTitle="Tipo de contrato no permitido" error="El tipo de contrato debe corresponder a un número. Consulte el instructivo para más información_x000a_" sqref="E13:E263" xr:uid="{00000000-0002-0000-0000-000008000000}">
      <formula1>tipo</formula1>
    </dataValidation>
    <dataValidation type="list" allowBlank="1" showInputMessage="1" showErrorMessage="1" errorTitle="Error " error="Debe seleccionar una opción dentro de la lista_x000a_" sqref="F179:F187 F153:F161 F163:F165 F167:F177 F189:F263 F13:F150" xr:uid="{00000000-0002-0000-0000-000009000000}">
      <formula1>modal</formula1>
    </dataValidation>
    <dataValidation type="whole" operator="greaterThan" allowBlank="1" showInputMessage="1" showErrorMessage="1" error="Registre vigencia" sqref="B13:B136" xr:uid="{00000000-0002-0000-0000-00000A000000}">
      <formula1>0</formula1>
    </dataValidation>
    <dataValidation operator="greaterThan" allowBlank="1" showErrorMessage="1" errorTitle="Error" error="Debe digitar un número._x000a_" sqref="O13:O136 N13:N135" xr:uid="{00000000-0002-0000-0000-00000B000000}"/>
    <dataValidation type="list" allowBlank="1" showInputMessage="1" showErrorMessage="1" sqref="G13:G136" xr:uid="{00000000-0002-0000-0000-00000C000000}">
      <formula1>IF(F13="Selección abreviada",sa,IF(F13="Contratación directa",cd,IF(F13="Régimen especial",re,na)))</formula1>
    </dataValidation>
    <dataValidation type="list" allowBlank="1" showInputMessage="1" showErrorMessage="1" sqref="K13:K136 L130 L116 L124 L126 L134:L136" xr:uid="{00000000-0002-0000-0000-00000D000000}">
      <formula1>IF(I13="Inversión",programanue,na)</formula1>
    </dataValidation>
  </dataValidations>
  <hyperlinks>
    <hyperlink ref="D13" r:id="rId1" xr:uid="{00000000-0004-0000-0000-000000000000}"/>
    <hyperlink ref="D14" r:id="rId2" xr:uid="{00000000-0004-0000-0000-000001000000}"/>
    <hyperlink ref="D15" r:id="rId3" xr:uid="{00000000-0004-0000-0000-000002000000}"/>
    <hyperlink ref="D16" r:id="rId4" xr:uid="{00000000-0004-0000-0000-000003000000}"/>
    <hyperlink ref="D17" r:id="rId5" xr:uid="{00000000-0004-0000-0000-000004000000}"/>
    <hyperlink ref="D18" r:id="rId6" xr:uid="{00000000-0004-0000-0000-000005000000}"/>
    <hyperlink ref="D19" r:id="rId7" xr:uid="{00000000-0004-0000-0000-000006000000}"/>
    <hyperlink ref="D20" r:id="rId8" xr:uid="{00000000-0004-0000-0000-000007000000}"/>
    <hyperlink ref="D21" r:id="rId9" xr:uid="{00000000-0004-0000-0000-000008000000}"/>
    <hyperlink ref="D22" r:id="rId10" xr:uid="{00000000-0004-0000-0000-000009000000}"/>
    <hyperlink ref="D51" r:id="rId11" xr:uid="{00000000-0004-0000-0000-00000A000000}"/>
    <hyperlink ref="D50" r:id="rId12" xr:uid="{00000000-0004-0000-0000-00000B000000}"/>
    <hyperlink ref="D49" r:id="rId13" xr:uid="{00000000-0004-0000-0000-00000C000000}"/>
    <hyperlink ref="D48" r:id="rId14" xr:uid="{00000000-0004-0000-0000-00000D000000}"/>
    <hyperlink ref="D45" r:id="rId15" xr:uid="{00000000-0004-0000-0000-00000E000000}"/>
    <hyperlink ref="D44" r:id="rId16" xr:uid="{00000000-0004-0000-0000-00000F000000}"/>
    <hyperlink ref="D43" r:id="rId17" xr:uid="{00000000-0004-0000-0000-000010000000}"/>
    <hyperlink ref="D42" r:id="rId18" xr:uid="{00000000-0004-0000-0000-000011000000}"/>
    <hyperlink ref="D41" r:id="rId19" xr:uid="{00000000-0004-0000-0000-000012000000}"/>
    <hyperlink ref="D40" r:id="rId20" xr:uid="{00000000-0004-0000-0000-000013000000}"/>
    <hyperlink ref="D39" r:id="rId21" xr:uid="{00000000-0004-0000-0000-000014000000}"/>
    <hyperlink ref="D38" r:id="rId22" xr:uid="{00000000-0004-0000-0000-000015000000}"/>
    <hyperlink ref="D37" r:id="rId23" xr:uid="{00000000-0004-0000-0000-000016000000}"/>
    <hyperlink ref="D36" r:id="rId24" xr:uid="{00000000-0004-0000-0000-000017000000}"/>
    <hyperlink ref="D35" r:id="rId25" xr:uid="{00000000-0004-0000-0000-000018000000}"/>
    <hyperlink ref="D34" r:id="rId26" xr:uid="{00000000-0004-0000-0000-000019000000}"/>
    <hyperlink ref="D33" r:id="rId27" xr:uid="{00000000-0004-0000-0000-00001A000000}"/>
    <hyperlink ref="D32" r:id="rId28" xr:uid="{00000000-0004-0000-0000-00001B000000}"/>
    <hyperlink ref="D31" r:id="rId29" xr:uid="{00000000-0004-0000-0000-00001C000000}"/>
    <hyperlink ref="D30" r:id="rId30" xr:uid="{00000000-0004-0000-0000-00001D000000}"/>
    <hyperlink ref="D28" r:id="rId31" xr:uid="{00000000-0004-0000-0000-00001E000000}"/>
    <hyperlink ref="D25" r:id="rId32" xr:uid="{00000000-0004-0000-0000-00001F000000}"/>
    <hyperlink ref="D24" r:id="rId33" xr:uid="{00000000-0004-0000-0000-000020000000}"/>
    <hyperlink ref="D23" r:id="rId34" xr:uid="{00000000-0004-0000-0000-000021000000}"/>
    <hyperlink ref="D46" r:id="rId35" xr:uid="{00000000-0004-0000-0000-000022000000}"/>
    <hyperlink ref="D47" r:id="rId36" xr:uid="{00000000-0004-0000-0000-000023000000}"/>
    <hyperlink ref="D53" r:id="rId37" xr:uid="{00000000-0004-0000-0000-000024000000}"/>
    <hyperlink ref="D52" r:id="rId38" xr:uid="{00000000-0004-0000-0000-000025000000}"/>
    <hyperlink ref="D54" r:id="rId39" xr:uid="{00000000-0004-0000-0000-000026000000}"/>
    <hyperlink ref="D55" r:id="rId40" xr:uid="{00000000-0004-0000-0000-000027000000}"/>
    <hyperlink ref="D56" r:id="rId41" xr:uid="{00000000-0004-0000-0000-000028000000}"/>
    <hyperlink ref="D57" r:id="rId42" xr:uid="{00000000-0004-0000-0000-000029000000}"/>
    <hyperlink ref="D58" r:id="rId43" xr:uid="{00000000-0004-0000-0000-00002A000000}"/>
    <hyperlink ref="D59" r:id="rId44" xr:uid="{00000000-0004-0000-0000-00002B000000}"/>
    <hyperlink ref="D60" r:id="rId45" xr:uid="{00000000-0004-0000-0000-00002C000000}"/>
    <hyperlink ref="D61" r:id="rId46" xr:uid="{00000000-0004-0000-0000-00002D000000}"/>
    <hyperlink ref="D62" r:id="rId47" xr:uid="{00000000-0004-0000-0000-00002E000000}"/>
    <hyperlink ref="D63" r:id="rId48" xr:uid="{00000000-0004-0000-0000-00002F000000}"/>
    <hyperlink ref="D64" r:id="rId49" xr:uid="{00000000-0004-0000-0000-000030000000}"/>
    <hyperlink ref="D65" r:id="rId50" xr:uid="{00000000-0004-0000-0000-000031000000}"/>
    <hyperlink ref="D66" r:id="rId51" xr:uid="{00000000-0004-0000-0000-000032000000}"/>
    <hyperlink ref="D67" r:id="rId52" xr:uid="{00000000-0004-0000-0000-000033000000}"/>
    <hyperlink ref="D68" r:id="rId53" xr:uid="{00000000-0004-0000-0000-000034000000}"/>
    <hyperlink ref="D69" r:id="rId54" xr:uid="{00000000-0004-0000-0000-000035000000}"/>
    <hyperlink ref="D116" r:id="rId55" xr:uid="{00000000-0004-0000-0000-000036000000}"/>
    <hyperlink ref="D70" r:id="rId56" xr:uid="{00000000-0004-0000-0000-000037000000}"/>
    <hyperlink ref="D71" r:id="rId57" xr:uid="{00000000-0004-0000-0000-000038000000}"/>
    <hyperlink ref="D72" r:id="rId58" xr:uid="{00000000-0004-0000-0000-000039000000}"/>
    <hyperlink ref="D73" r:id="rId59" xr:uid="{00000000-0004-0000-0000-00003A000000}"/>
    <hyperlink ref="D75" r:id="rId60" xr:uid="{00000000-0004-0000-0000-00003B000000}"/>
    <hyperlink ref="D74" r:id="rId61" xr:uid="{00000000-0004-0000-0000-00003C000000}"/>
    <hyperlink ref="D76" r:id="rId62" xr:uid="{00000000-0004-0000-0000-00003D000000}"/>
    <hyperlink ref="D77" r:id="rId63" xr:uid="{00000000-0004-0000-0000-00003E000000}"/>
    <hyperlink ref="D78" r:id="rId64" xr:uid="{00000000-0004-0000-0000-00003F000000}"/>
    <hyperlink ref="D79" r:id="rId65" xr:uid="{00000000-0004-0000-0000-000040000000}"/>
    <hyperlink ref="D80" r:id="rId66" xr:uid="{00000000-0004-0000-0000-000041000000}"/>
    <hyperlink ref="D81" r:id="rId67" xr:uid="{00000000-0004-0000-0000-000042000000}"/>
    <hyperlink ref="D83" r:id="rId68" xr:uid="{00000000-0004-0000-0000-000043000000}"/>
    <hyperlink ref="D84" r:id="rId69" xr:uid="{00000000-0004-0000-0000-000044000000}"/>
    <hyperlink ref="D85" r:id="rId70" xr:uid="{00000000-0004-0000-0000-000045000000}"/>
    <hyperlink ref="D86" r:id="rId71" xr:uid="{00000000-0004-0000-0000-000046000000}"/>
    <hyperlink ref="D87" r:id="rId72" xr:uid="{00000000-0004-0000-0000-000047000000}"/>
    <hyperlink ref="D89" r:id="rId73" xr:uid="{00000000-0004-0000-0000-000048000000}"/>
    <hyperlink ref="D82" r:id="rId74" xr:uid="{00000000-0004-0000-0000-000049000000}"/>
    <hyperlink ref="D88" r:id="rId75" xr:uid="{00000000-0004-0000-0000-00004A000000}"/>
    <hyperlink ref="D90" r:id="rId76" xr:uid="{00000000-0004-0000-0000-00004B000000}"/>
    <hyperlink ref="D91" r:id="rId77" xr:uid="{00000000-0004-0000-0000-00004C000000}"/>
    <hyperlink ref="D92" r:id="rId78" xr:uid="{00000000-0004-0000-0000-00004D000000}"/>
    <hyperlink ref="D93" r:id="rId79" xr:uid="{00000000-0004-0000-0000-00004E000000}"/>
    <hyperlink ref="D94" r:id="rId80" xr:uid="{00000000-0004-0000-0000-00004F000000}"/>
    <hyperlink ref="D95" r:id="rId81" xr:uid="{00000000-0004-0000-0000-000050000000}"/>
    <hyperlink ref="D111" r:id="rId82" xr:uid="{00000000-0004-0000-0000-000051000000}"/>
    <hyperlink ref="D112" r:id="rId83" xr:uid="{00000000-0004-0000-0000-000052000000}"/>
    <hyperlink ref="D113" r:id="rId84" xr:uid="{00000000-0004-0000-0000-000053000000}"/>
    <hyperlink ref="D97" r:id="rId85" xr:uid="{00000000-0004-0000-0000-000054000000}"/>
    <hyperlink ref="D114" r:id="rId86" xr:uid="{00000000-0004-0000-0000-000055000000}"/>
    <hyperlink ref="D117" r:id="rId87" xr:uid="{00000000-0004-0000-0000-000056000000}"/>
    <hyperlink ref="D118" r:id="rId88" xr:uid="{00000000-0004-0000-0000-000057000000}"/>
    <hyperlink ref="D119" r:id="rId89" xr:uid="{00000000-0004-0000-0000-000058000000}"/>
    <hyperlink ref="D120" r:id="rId90" xr:uid="{00000000-0004-0000-0000-000059000000}"/>
    <hyperlink ref="D121" r:id="rId91" xr:uid="{00000000-0004-0000-0000-00005A000000}"/>
    <hyperlink ref="D123" r:id="rId92" xr:uid="{00000000-0004-0000-0000-00005B000000}"/>
    <hyperlink ref="D115" display="https://www.contratos.gov.co/consultas/detalleProceso.do?numConstancia=23-22-62652&amp;g-recaptcha-response=03AKH6MREGzTl6WJP3Qg_UFlgjuq46PN5iu-XbWXFOWSfmr5NwqFrJWljEmKZbL37-0MWsQS7Cf6enaqq6tUQdUrVupsTqZ9iBXkRWocZJR-9-cEQZFDzxIiYzEnTMcaTBPUgAjoZqO1BRzXPCIdm-S" xr:uid="{00000000-0004-0000-0000-00005C000000}"/>
    <hyperlink ref="D122" r:id="rId93" xr:uid="{00000000-0004-0000-0000-00005D000000}"/>
    <hyperlink ref="D124" r:id="rId94" xr:uid="{00000000-0004-0000-0000-00005E000000}"/>
    <hyperlink ref="D125" r:id="rId95" xr:uid="{00000000-0004-0000-0000-00005F000000}"/>
    <hyperlink ref="D126" r:id="rId96" xr:uid="{00000000-0004-0000-0000-000060000000}"/>
    <hyperlink ref="D127" r:id="rId97" xr:uid="{00000000-0004-0000-0000-000061000000}"/>
    <hyperlink ref="D128" r:id="rId98" xr:uid="{00000000-0004-0000-0000-000062000000}"/>
    <hyperlink ref="D129" r:id="rId99" xr:uid="{00000000-0004-0000-0000-000063000000}"/>
    <hyperlink ref="D130" r:id="rId100" xr:uid="{00000000-0004-0000-0000-000064000000}"/>
    <hyperlink ref="D131" r:id="rId101" xr:uid="{00000000-0004-0000-0000-000065000000}"/>
    <hyperlink ref="D132" r:id="rId102" xr:uid="{00000000-0004-0000-0000-000066000000}"/>
    <hyperlink ref="D135" r:id="rId103" xr:uid="{00000000-0004-0000-0000-000067000000}"/>
    <hyperlink ref="D136" r:id="rId104" xr:uid="{00000000-0004-0000-0000-000068000000}"/>
    <hyperlink ref="D108" r:id="rId105" xr:uid="{00000000-0004-0000-0000-000069000000}"/>
    <hyperlink ref="D107" r:id="rId106" xr:uid="{00000000-0004-0000-0000-00006A000000}"/>
    <hyperlink ref="D96" r:id="rId107" xr:uid="{00000000-0004-0000-0000-00006B000000}"/>
    <hyperlink ref="D98" r:id="rId108" xr:uid="{00000000-0004-0000-0000-00006C000000}"/>
    <hyperlink ref="D99" r:id="rId109" xr:uid="{00000000-0004-0000-0000-00006D000000}"/>
    <hyperlink ref="D100" r:id="rId110" xr:uid="{00000000-0004-0000-0000-00006E000000}"/>
    <hyperlink ref="D101" r:id="rId111" xr:uid="{00000000-0004-0000-0000-00006F000000}"/>
    <hyperlink ref="D102" r:id="rId112" xr:uid="{00000000-0004-0000-0000-000070000000}"/>
    <hyperlink ref="D103" r:id="rId113" xr:uid="{00000000-0004-0000-0000-000071000000}"/>
    <hyperlink ref="D104" r:id="rId114" xr:uid="{00000000-0004-0000-0000-000072000000}"/>
    <hyperlink ref="D105" r:id="rId115" xr:uid="{00000000-0004-0000-0000-000073000000}"/>
    <hyperlink ref="D106" r:id="rId116" xr:uid="{00000000-0004-0000-0000-000074000000}"/>
    <hyperlink ref="D109" r:id="rId117" xr:uid="{00000000-0004-0000-0000-000075000000}"/>
    <hyperlink ref="D110" r:id="rId118" xr:uid="{00000000-0004-0000-0000-000076000000}"/>
    <hyperlink ref="D26" r:id="rId119" xr:uid="{00000000-0004-0000-0000-000077000000}"/>
    <hyperlink ref="D27" r:id="rId120" xr:uid="{00000000-0004-0000-0000-000078000000}"/>
    <hyperlink ref="D29" r:id="rId121" xr:uid="{00000000-0004-0000-0000-000079000000}"/>
    <hyperlink ref="D137" r:id="rId122" xr:uid="{00000000-0004-0000-0000-00007A000000}"/>
    <hyperlink ref="D138" r:id="rId123" xr:uid="{00000000-0004-0000-0000-00007B000000}"/>
    <hyperlink ref="D139" r:id="rId124" xr:uid="{00000000-0004-0000-0000-00007C000000}"/>
    <hyperlink ref="D140" r:id="rId125" xr:uid="{00000000-0004-0000-0000-00007D000000}"/>
    <hyperlink ref="D141" r:id="rId126" xr:uid="{00000000-0004-0000-0000-00007E000000}"/>
    <hyperlink ref="D142" r:id="rId127" xr:uid="{00000000-0004-0000-0000-00007F000000}"/>
    <hyperlink ref="D143" r:id="rId128" xr:uid="{00000000-0004-0000-0000-000080000000}"/>
    <hyperlink ref="D144" r:id="rId129" xr:uid="{00000000-0004-0000-0000-000081000000}"/>
    <hyperlink ref="D145" r:id="rId130" xr:uid="{00000000-0004-0000-0000-000082000000}"/>
    <hyperlink ref="D146" r:id="rId131" xr:uid="{00000000-0004-0000-0000-000083000000}"/>
    <hyperlink ref="D147" r:id="rId132" xr:uid="{00000000-0004-0000-0000-000084000000}"/>
    <hyperlink ref="D148" r:id="rId133" xr:uid="{00000000-0004-0000-0000-000085000000}"/>
    <hyperlink ref="D149" r:id="rId134" xr:uid="{00000000-0004-0000-0000-000086000000}"/>
    <hyperlink ref="D150" r:id="rId135" xr:uid="{00000000-0004-0000-0000-000087000000}"/>
    <hyperlink ref="D153" r:id="rId136" xr:uid="{00000000-0004-0000-0000-000088000000}"/>
    <hyperlink ref="D154" r:id="rId137" xr:uid="{00000000-0004-0000-0000-000089000000}"/>
    <hyperlink ref="D155" r:id="rId138" xr:uid="{00000000-0004-0000-0000-00008A000000}"/>
    <hyperlink ref="D156" r:id="rId139" xr:uid="{00000000-0004-0000-0000-00008B000000}"/>
    <hyperlink ref="D157" r:id="rId140" xr:uid="{00000000-0004-0000-0000-00008C000000}"/>
    <hyperlink ref="D158" r:id="rId141" xr:uid="{00000000-0004-0000-0000-00008D000000}"/>
    <hyperlink ref="D159" r:id="rId142" xr:uid="{00000000-0004-0000-0000-00008E000000}"/>
    <hyperlink ref="D160" r:id="rId143" xr:uid="{00000000-0004-0000-0000-00008F000000}"/>
    <hyperlink ref="D161" r:id="rId144" xr:uid="{00000000-0004-0000-0000-000090000000}"/>
    <hyperlink ref="D163" r:id="rId145" xr:uid="{00000000-0004-0000-0000-000091000000}"/>
    <hyperlink ref="D164" r:id="rId146" xr:uid="{00000000-0004-0000-0000-000092000000}"/>
    <hyperlink ref="D165" r:id="rId147" xr:uid="{00000000-0004-0000-0000-000093000000}"/>
    <hyperlink ref="D167" r:id="rId148" xr:uid="{00000000-0004-0000-0000-000094000000}"/>
    <hyperlink ref="D168" r:id="rId149" xr:uid="{00000000-0004-0000-0000-000095000000}"/>
    <hyperlink ref="D169" r:id="rId150" xr:uid="{00000000-0004-0000-0000-000096000000}"/>
    <hyperlink ref="D170" r:id="rId151" xr:uid="{00000000-0004-0000-0000-000097000000}"/>
    <hyperlink ref="D171" r:id="rId152" xr:uid="{00000000-0004-0000-0000-000098000000}"/>
    <hyperlink ref="D172" r:id="rId153" xr:uid="{00000000-0004-0000-0000-000099000000}"/>
    <hyperlink ref="D173" r:id="rId154" xr:uid="{00000000-0004-0000-0000-00009A000000}"/>
    <hyperlink ref="D174" r:id="rId155" xr:uid="{00000000-0004-0000-0000-00009B000000}"/>
    <hyperlink ref="D175" r:id="rId156" xr:uid="{00000000-0004-0000-0000-00009C000000}"/>
    <hyperlink ref="D176" r:id="rId157" xr:uid="{00000000-0004-0000-0000-00009D000000}"/>
    <hyperlink ref="D177" r:id="rId158" xr:uid="{00000000-0004-0000-0000-00009E000000}"/>
    <hyperlink ref="D179" r:id="rId159" xr:uid="{00000000-0004-0000-0000-00009F000000}"/>
    <hyperlink ref="D180" r:id="rId160" xr:uid="{00000000-0004-0000-0000-0000A0000000}"/>
    <hyperlink ref="D181" r:id="rId161" xr:uid="{00000000-0004-0000-0000-0000A1000000}"/>
    <hyperlink ref="D182" r:id="rId162" xr:uid="{00000000-0004-0000-0000-0000A2000000}"/>
    <hyperlink ref="D184" r:id="rId163" xr:uid="{00000000-0004-0000-0000-0000A3000000}"/>
    <hyperlink ref="D185" r:id="rId164" xr:uid="{00000000-0004-0000-0000-0000A4000000}"/>
    <hyperlink ref="D186" r:id="rId165" xr:uid="{00000000-0004-0000-0000-0000A5000000}"/>
    <hyperlink ref="D187" r:id="rId166" xr:uid="{00000000-0004-0000-0000-0000A6000000}"/>
    <hyperlink ref="D189" r:id="rId167" xr:uid="{00000000-0004-0000-0000-0000A7000000}"/>
    <hyperlink ref="D190" r:id="rId168" xr:uid="{00000000-0004-0000-0000-0000A8000000}"/>
    <hyperlink ref="D192" r:id="rId169" xr:uid="{00000000-0004-0000-0000-0000A9000000}"/>
    <hyperlink ref="D193" r:id="rId170" xr:uid="{00000000-0004-0000-0000-0000AA000000}"/>
    <hyperlink ref="D194" r:id="rId171" xr:uid="{00000000-0004-0000-0000-0000AB000000}"/>
    <hyperlink ref="D195" r:id="rId172" xr:uid="{00000000-0004-0000-0000-0000AC000000}"/>
    <hyperlink ref="D197" r:id="rId173" xr:uid="{00000000-0004-0000-0000-0000AD000000}"/>
    <hyperlink ref="D199" r:id="rId174" xr:uid="{00000000-0004-0000-0000-0000AE000000}"/>
    <hyperlink ref="D200" r:id="rId175" xr:uid="{00000000-0004-0000-0000-0000AF000000}"/>
    <hyperlink ref="D201" r:id="rId176" xr:uid="{00000000-0004-0000-0000-0000B0000000}"/>
    <hyperlink ref="D203" r:id="rId177" xr:uid="{00000000-0004-0000-0000-0000B1000000}"/>
    <hyperlink ref="D208" r:id="rId178" xr:uid="{00000000-0004-0000-0000-0000B2000000}"/>
    <hyperlink ref="D212" r:id="rId179" xr:uid="{00000000-0004-0000-0000-0000B3000000}"/>
    <hyperlink ref="D213" r:id="rId180" xr:uid="{00000000-0004-0000-0000-0000B4000000}"/>
    <hyperlink ref="D214" r:id="rId181" xr:uid="{00000000-0004-0000-0000-0000B5000000}"/>
    <hyperlink ref="D191" r:id="rId182" xr:uid="{00000000-0004-0000-0000-0000B6000000}"/>
    <hyperlink ref="D198" r:id="rId183" xr:uid="{00000000-0004-0000-0000-0000B7000000}"/>
    <hyperlink ref="D207" r:id="rId184" xr:uid="{00000000-0004-0000-0000-0000B8000000}"/>
  </hyperlinks>
  <pageMargins left="0.7" right="0.7" top="0.75" bottom="0.75" header="0.3" footer="0.3"/>
  <pageSetup orientation="portrait" r:id="rId185"/>
  <drawing r:id="rId186"/>
  <mc:AlternateContent xmlns:mc="http://schemas.openxmlformats.org/markup-compatibility/2006">
    <mc:Choice Requires="v">
      <legacyDrawing r:id="rId187"/>
    </mc:Choice>
  </mc:AlternateContent>
  <controls>
    <control shapeId="11274" r:id="rId188" name="CommandButton1">
      <controlPr autoLine="0" r:id="rId189">
        <anchor moveWithCells="1">
          <from>
            <xdr:col>27</xdr:col>
            <xdr:colOff>0</xdr:colOff>
            <xdr:row>8</xdr:row>
            <xdr:rowOff>0</xdr:rowOff>
          </from>
          <to>
            <xdr:col>28</xdr:col>
            <xdr:colOff>666750</xdr:colOff>
            <xdr:row>9</xdr:row>
            <xdr:rowOff>276225</xdr:rowOff>
          </to>
        </anchor>
      </controlPr>
    </control>
  </control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E000000}">
          <x14:formula1>
            <xm:f>Tipo!$C$41:$C$44</xm:f>
          </x14:formula1>
          <xm:sqref>AM13:AM144 AM153:AM161 AM163:AM165 AM167:AM177 AM179:AM187 AM189:AM190 AM192:AM197 AM241:AM263 AM146:AM150 AM199:AM239</xm:sqref>
        </x14:dataValidation>
        <x14:dataValidation type="list" allowBlank="1" showInputMessage="1" showErrorMessage="1" xr:uid="{00000000-0002-0000-0000-00000F000000}">
          <x14:formula1>
            <xm:f>Tipo!$B$43</xm:f>
          </x14:formula1>
          <xm:sqref>J13:J263</xm:sqref>
        </x14:dataValidation>
        <x14:dataValidation type="list" allowBlank="1" showInputMessage="1" showErrorMessage="1" xr:uid="{00000000-0002-0000-0000-000010000000}">
          <x14:formula1>
            <xm:f>Tipo!$E$2:$E$14</xm:f>
          </x14:formula1>
          <xm:sqref>R13:R136 R141 R146:R147 R154 R182:R183 R186 R196 R201:R208 R210 R213 R216 R218 R223:R224 R230 R233:R235 R237:R238 R246 R248 R254 R256:R257 R261</xm:sqref>
        </x14:dataValidation>
        <x14:dataValidation type="list" allowBlank="1" showInputMessage="1" showErrorMessage="1" errorTitle="Error" error="Debe seleccionar un item de la lista_x000a_" xr:uid="{00000000-0002-0000-0000-000011000000}">
          <x14:formula1>
            <xm:f>Tipo!$D$2:$D$4</xm:f>
          </x14:formula1>
          <xm:sqref>I13:I136</xm:sqref>
        </x14:dataValidation>
      </x14:dataValidations>
    </ext>
  </extLst>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E59"/>
  <sheetViews>
    <sheetView topLeftCell="A43" workbookViewId="0">
      <selection activeCell="D51" sqref="D51"/>
    </sheetView>
  </sheetViews>
  <sheetFormatPr baseColWidth="10" defaultColWidth="11.42578125" defaultRowHeight="15" x14ac:dyDescent="0.25"/>
  <cols>
    <col min="2" max="2" width="56.5703125" customWidth="1"/>
    <col min="3" max="3" width="10.7109375" customWidth="1"/>
    <col min="4" max="4" width="74.28515625" customWidth="1"/>
    <col min="5" max="5" width="70.140625" bestFit="1" customWidth="1"/>
  </cols>
  <sheetData>
    <row r="1" spans="1:5" ht="15.75" thickBot="1" x14ac:dyDescent="0.3"/>
    <row r="2" spans="1:5" ht="31.5" customHeight="1" x14ac:dyDescent="0.3">
      <c r="B2" s="2" t="s">
        <v>398</v>
      </c>
      <c r="C2" s="20" t="s">
        <v>399</v>
      </c>
      <c r="D2" s="3" t="s">
        <v>400</v>
      </c>
      <c r="E2" s="4" t="s">
        <v>30</v>
      </c>
    </row>
    <row r="3" spans="1:5" ht="30" x14ac:dyDescent="0.25">
      <c r="A3" s="1" t="s">
        <v>401</v>
      </c>
      <c r="B3" s="14" t="s">
        <v>402</v>
      </c>
      <c r="C3" s="5">
        <v>1</v>
      </c>
      <c r="D3" s="6" t="s">
        <v>403</v>
      </c>
      <c r="E3" s="15" t="s">
        <v>404</v>
      </c>
    </row>
    <row r="4" spans="1:5" ht="30" x14ac:dyDescent="0.25">
      <c r="A4" s="1" t="s">
        <v>405</v>
      </c>
      <c r="B4" s="14" t="s">
        <v>402</v>
      </c>
      <c r="C4" s="5">
        <f>+C3+1</f>
        <v>2</v>
      </c>
      <c r="D4" s="6" t="s">
        <v>406</v>
      </c>
      <c r="E4" s="15" t="s">
        <v>404</v>
      </c>
    </row>
    <row r="5" spans="1:5" ht="30" x14ac:dyDescent="0.25">
      <c r="A5" s="1"/>
      <c r="B5" s="14" t="s">
        <v>402</v>
      </c>
      <c r="C5" s="5">
        <f t="shared" ref="C5:C28" si="0">+C4+1</f>
        <v>3</v>
      </c>
      <c r="D5" s="6" t="s">
        <v>407</v>
      </c>
      <c r="E5" s="15" t="s">
        <v>404</v>
      </c>
    </row>
    <row r="6" spans="1:5" ht="33" x14ac:dyDescent="0.25">
      <c r="A6" s="1"/>
      <c r="B6" s="14" t="s">
        <v>402</v>
      </c>
      <c r="C6" s="5">
        <f t="shared" si="0"/>
        <v>4</v>
      </c>
      <c r="D6" s="6" t="s">
        <v>408</v>
      </c>
      <c r="E6" s="15" t="s">
        <v>404</v>
      </c>
    </row>
    <row r="7" spans="1:5" ht="33" x14ac:dyDescent="0.25">
      <c r="A7" s="1"/>
      <c r="B7" s="14" t="s">
        <v>402</v>
      </c>
      <c r="C7" s="5">
        <f t="shared" si="0"/>
        <v>5</v>
      </c>
      <c r="D7" s="6" t="s">
        <v>409</v>
      </c>
      <c r="E7" s="15" t="s">
        <v>404</v>
      </c>
    </row>
    <row r="8" spans="1:5" ht="30" x14ac:dyDescent="0.25">
      <c r="A8" s="1"/>
      <c r="B8" s="14" t="s">
        <v>402</v>
      </c>
      <c r="C8" s="5">
        <f t="shared" si="0"/>
        <v>6</v>
      </c>
      <c r="D8" s="6" t="s">
        <v>410</v>
      </c>
      <c r="E8" s="15" t="s">
        <v>404</v>
      </c>
    </row>
    <row r="9" spans="1:5" ht="30" x14ac:dyDescent="0.25">
      <c r="A9" s="1"/>
      <c r="B9" s="14" t="s">
        <v>402</v>
      </c>
      <c r="C9" s="5">
        <f t="shared" si="0"/>
        <v>7</v>
      </c>
      <c r="D9" s="6" t="s">
        <v>411</v>
      </c>
      <c r="E9" s="15" t="s">
        <v>404</v>
      </c>
    </row>
    <row r="10" spans="1:5" ht="30" x14ac:dyDescent="0.25">
      <c r="A10" s="1"/>
      <c r="B10" s="14" t="s">
        <v>402</v>
      </c>
      <c r="C10" s="5">
        <f t="shared" si="0"/>
        <v>8</v>
      </c>
      <c r="D10" s="6" t="s">
        <v>412</v>
      </c>
      <c r="E10" s="15" t="s">
        <v>404</v>
      </c>
    </row>
    <row r="11" spans="1:5" ht="30" x14ac:dyDescent="0.25">
      <c r="A11" s="1"/>
      <c r="B11" s="14" t="s">
        <v>402</v>
      </c>
      <c r="C11" s="5">
        <f t="shared" si="0"/>
        <v>9</v>
      </c>
      <c r="D11" s="6" t="s">
        <v>413</v>
      </c>
      <c r="E11" s="15" t="s">
        <v>404</v>
      </c>
    </row>
    <row r="12" spans="1:5" ht="30" x14ac:dyDescent="0.25">
      <c r="A12" s="1"/>
      <c r="B12" s="14" t="s">
        <v>402</v>
      </c>
      <c r="C12" s="5">
        <f t="shared" si="0"/>
        <v>10</v>
      </c>
      <c r="D12" s="6" t="s">
        <v>414</v>
      </c>
      <c r="E12" s="15" t="s">
        <v>404</v>
      </c>
    </row>
    <row r="13" spans="1:5" ht="30" x14ac:dyDescent="0.25">
      <c r="A13" s="1"/>
      <c r="B13" s="14" t="s">
        <v>402</v>
      </c>
      <c r="C13" s="5">
        <f t="shared" si="0"/>
        <v>11</v>
      </c>
      <c r="D13" s="6" t="s">
        <v>415</v>
      </c>
      <c r="E13" s="15" t="s">
        <v>404</v>
      </c>
    </row>
    <row r="14" spans="1:5" ht="30" x14ac:dyDescent="0.25">
      <c r="A14" s="1"/>
      <c r="B14" s="14" t="s">
        <v>402</v>
      </c>
      <c r="C14" s="5">
        <f t="shared" si="0"/>
        <v>12</v>
      </c>
      <c r="D14" s="6" t="s">
        <v>416</v>
      </c>
      <c r="E14" s="15" t="s">
        <v>404</v>
      </c>
    </row>
    <row r="15" spans="1:5" ht="33" x14ac:dyDescent="0.25">
      <c r="A15" s="1"/>
      <c r="B15" s="14" t="s">
        <v>402</v>
      </c>
      <c r="C15" s="5">
        <f t="shared" si="0"/>
        <v>13</v>
      </c>
      <c r="D15" s="6" t="s">
        <v>417</v>
      </c>
      <c r="E15" s="15" t="s">
        <v>404</v>
      </c>
    </row>
    <row r="16" spans="1:5" ht="30" x14ac:dyDescent="0.25">
      <c r="A16" s="1"/>
      <c r="B16" s="14" t="s">
        <v>402</v>
      </c>
      <c r="C16" s="5">
        <f t="shared" si="0"/>
        <v>14</v>
      </c>
      <c r="D16" s="6" t="s">
        <v>418</v>
      </c>
      <c r="E16" s="15" t="s">
        <v>404</v>
      </c>
    </row>
    <row r="17" spans="1:5" ht="30" x14ac:dyDescent="0.25">
      <c r="A17" s="1"/>
      <c r="B17" s="14" t="s">
        <v>402</v>
      </c>
      <c r="C17" s="5">
        <f t="shared" si="0"/>
        <v>15</v>
      </c>
      <c r="D17" s="6" t="s">
        <v>419</v>
      </c>
      <c r="E17" s="15" t="s">
        <v>404</v>
      </c>
    </row>
    <row r="18" spans="1:5" ht="33" x14ac:dyDescent="0.25">
      <c r="A18" s="1"/>
      <c r="B18" s="14" t="s">
        <v>402</v>
      </c>
      <c r="C18" s="5">
        <f t="shared" si="0"/>
        <v>16</v>
      </c>
      <c r="D18" s="6" t="s">
        <v>420</v>
      </c>
      <c r="E18" s="15" t="s">
        <v>404</v>
      </c>
    </row>
    <row r="19" spans="1:5" ht="33" x14ac:dyDescent="0.25">
      <c r="A19" s="1"/>
      <c r="B19" s="14" t="s">
        <v>402</v>
      </c>
      <c r="C19" s="5">
        <f t="shared" si="0"/>
        <v>17</v>
      </c>
      <c r="D19" s="6" t="s">
        <v>421</v>
      </c>
      <c r="E19" s="15" t="s">
        <v>404</v>
      </c>
    </row>
    <row r="20" spans="1:5" ht="30" x14ac:dyDescent="0.25">
      <c r="A20" s="1"/>
      <c r="B20" s="14" t="s">
        <v>402</v>
      </c>
      <c r="C20" s="5">
        <f t="shared" si="0"/>
        <v>18</v>
      </c>
      <c r="D20" s="6" t="s">
        <v>422</v>
      </c>
      <c r="E20" s="15" t="s">
        <v>404</v>
      </c>
    </row>
    <row r="21" spans="1:5" ht="30" x14ac:dyDescent="0.25">
      <c r="A21" s="1"/>
      <c r="B21" s="14" t="s">
        <v>402</v>
      </c>
      <c r="C21" s="5">
        <f t="shared" si="0"/>
        <v>19</v>
      </c>
      <c r="D21" s="6" t="s">
        <v>423</v>
      </c>
      <c r="E21" s="15" t="s">
        <v>404</v>
      </c>
    </row>
    <row r="22" spans="1:5" ht="33" x14ac:dyDescent="0.25">
      <c r="A22" s="1"/>
      <c r="B22" s="14" t="s">
        <v>402</v>
      </c>
      <c r="C22" s="5">
        <f t="shared" si="0"/>
        <v>20</v>
      </c>
      <c r="D22" s="6" t="s">
        <v>424</v>
      </c>
      <c r="E22" s="15" t="s">
        <v>404</v>
      </c>
    </row>
    <row r="23" spans="1:5" ht="33" x14ac:dyDescent="0.25">
      <c r="A23" s="1"/>
      <c r="B23" s="14" t="s">
        <v>402</v>
      </c>
      <c r="C23" s="5">
        <f t="shared" si="0"/>
        <v>21</v>
      </c>
      <c r="D23" s="6" t="s">
        <v>425</v>
      </c>
      <c r="E23" s="15" t="s">
        <v>404</v>
      </c>
    </row>
    <row r="24" spans="1:5" ht="30" x14ac:dyDescent="0.25">
      <c r="A24" s="1"/>
      <c r="B24" s="14" t="s">
        <v>402</v>
      </c>
      <c r="C24" s="5">
        <f t="shared" si="0"/>
        <v>22</v>
      </c>
      <c r="D24" s="6" t="s">
        <v>426</v>
      </c>
      <c r="E24" s="15" t="s">
        <v>404</v>
      </c>
    </row>
    <row r="25" spans="1:5" ht="30" x14ac:dyDescent="0.25">
      <c r="A25" s="1"/>
      <c r="B25" s="14" t="s">
        <v>402</v>
      </c>
      <c r="C25" s="5">
        <f t="shared" si="0"/>
        <v>23</v>
      </c>
      <c r="D25" s="6" t="s">
        <v>427</v>
      </c>
      <c r="E25" s="15" t="s">
        <v>404</v>
      </c>
    </row>
    <row r="26" spans="1:5" ht="30" x14ac:dyDescent="0.25">
      <c r="A26" s="1"/>
      <c r="B26" s="14" t="s">
        <v>402</v>
      </c>
      <c r="C26" s="5">
        <f t="shared" si="0"/>
        <v>24</v>
      </c>
      <c r="D26" s="6" t="s">
        <v>428</v>
      </c>
      <c r="E26" s="15" t="s">
        <v>404</v>
      </c>
    </row>
    <row r="27" spans="1:5" ht="30" x14ac:dyDescent="0.25">
      <c r="A27" s="1"/>
      <c r="B27" s="14" t="s">
        <v>402</v>
      </c>
      <c r="C27" s="5">
        <f t="shared" si="0"/>
        <v>25</v>
      </c>
      <c r="D27" s="6" t="s">
        <v>429</v>
      </c>
      <c r="E27" s="15" t="s">
        <v>404</v>
      </c>
    </row>
    <row r="28" spans="1:5" ht="30" x14ac:dyDescent="0.25">
      <c r="A28" s="1"/>
      <c r="B28" s="14" t="s">
        <v>402</v>
      </c>
      <c r="C28" s="5">
        <f t="shared" si="0"/>
        <v>26</v>
      </c>
      <c r="D28" s="6" t="s">
        <v>430</v>
      </c>
      <c r="E28" s="15" t="s">
        <v>404</v>
      </c>
    </row>
    <row r="29" spans="1:5" ht="30" x14ac:dyDescent="0.25">
      <c r="A29" s="1"/>
      <c r="B29" s="14" t="s">
        <v>402</v>
      </c>
      <c r="C29" s="7">
        <v>27</v>
      </c>
      <c r="D29" s="8" t="s">
        <v>431</v>
      </c>
      <c r="E29" s="16" t="s">
        <v>432</v>
      </c>
    </row>
    <row r="30" spans="1:5" ht="30" x14ac:dyDescent="0.25">
      <c r="A30" s="1"/>
      <c r="B30" s="14" t="s">
        <v>402</v>
      </c>
      <c r="C30" s="7">
        <f>+C29+1</f>
        <v>28</v>
      </c>
      <c r="D30" s="8" t="s">
        <v>433</v>
      </c>
      <c r="E30" s="16" t="s">
        <v>432</v>
      </c>
    </row>
    <row r="31" spans="1:5" ht="30" x14ac:dyDescent="0.25">
      <c r="A31" s="1"/>
      <c r="B31" s="14" t="s">
        <v>402</v>
      </c>
      <c r="C31" s="7">
        <f t="shared" ref="C31:C40" si="1">+C30+1</f>
        <v>29</v>
      </c>
      <c r="D31" s="8" t="s">
        <v>434</v>
      </c>
      <c r="E31" s="16" t="s">
        <v>432</v>
      </c>
    </row>
    <row r="32" spans="1:5" ht="30" x14ac:dyDescent="0.25">
      <c r="A32" s="1"/>
      <c r="B32" s="14" t="s">
        <v>402</v>
      </c>
      <c r="C32" s="7">
        <f t="shared" si="1"/>
        <v>30</v>
      </c>
      <c r="D32" s="8" t="s">
        <v>435</v>
      </c>
      <c r="E32" s="16" t="s">
        <v>432</v>
      </c>
    </row>
    <row r="33" spans="1:5" ht="30" x14ac:dyDescent="0.25">
      <c r="A33" s="1"/>
      <c r="B33" s="14" t="s">
        <v>402</v>
      </c>
      <c r="C33" s="7">
        <f t="shared" si="1"/>
        <v>31</v>
      </c>
      <c r="D33" s="8" t="s">
        <v>436</v>
      </c>
      <c r="E33" s="16" t="s">
        <v>432</v>
      </c>
    </row>
    <row r="34" spans="1:5" ht="30" x14ac:dyDescent="0.25">
      <c r="A34" s="1"/>
      <c r="B34" s="14" t="s">
        <v>402</v>
      </c>
      <c r="C34" s="7">
        <f t="shared" si="1"/>
        <v>32</v>
      </c>
      <c r="D34" s="8" t="s">
        <v>437</v>
      </c>
      <c r="E34" s="16" t="s">
        <v>432</v>
      </c>
    </row>
    <row r="35" spans="1:5" ht="30" x14ac:dyDescent="0.25">
      <c r="A35" s="1"/>
      <c r="B35" s="14" t="s">
        <v>402</v>
      </c>
      <c r="C35" s="7">
        <f t="shared" si="1"/>
        <v>33</v>
      </c>
      <c r="D35" s="8" t="s">
        <v>438</v>
      </c>
      <c r="E35" s="16" t="s">
        <v>432</v>
      </c>
    </row>
    <row r="36" spans="1:5" ht="30" x14ac:dyDescent="0.25">
      <c r="A36" s="1"/>
      <c r="B36" s="14" t="s">
        <v>402</v>
      </c>
      <c r="C36" s="7">
        <f t="shared" si="1"/>
        <v>34</v>
      </c>
      <c r="D36" s="8" t="s">
        <v>439</v>
      </c>
      <c r="E36" s="16" t="s">
        <v>432</v>
      </c>
    </row>
    <row r="37" spans="1:5" ht="30" x14ac:dyDescent="0.25">
      <c r="A37" s="1"/>
      <c r="B37" s="14" t="s">
        <v>402</v>
      </c>
      <c r="C37" s="7">
        <f t="shared" si="1"/>
        <v>35</v>
      </c>
      <c r="D37" s="8" t="s">
        <v>440</v>
      </c>
      <c r="E37" s="16" t="s">
        <v>432</v>
      </c>
    </row>
    <row r="38" spans="1:5" ht="30" x14ac:dyDescent="0.25">
      <c r="A38" s="1"/>
      <c r="B38" s="14" t="s">
        <v>402</v>
      </c>
      <c r="C38" s="7">
        <f t="shared" si="1"/>
        <v>36</v>
      </c>
      <c r="D38" s="8" t="s">
        <v>441</v>
      </c>
      <c r="E38" s="16" t="s">
        <v>432</v>
      </c>
    </row>
    <row r="39" spans="1:5" ht="30" x14ac:dyDescent="0.25">
      <c r="A39" s="1"/>
      <c r="B39" s="14" t="s">
        <v>402</v>
      </c>
      <c r="C39" s="7">
        <f t="shared" si="1"/>
        <v>37</v>
      </c>
      <c r="D39" s="8" t="s">
        <v>442</v>
      </c>
      <c r="E39" s="16" t="s">
        <v>432</v>
      </c>
    </row>
    <row r="40" spans="1:5" ht="30" x14ac:dyDescent="0.25">
      <c r="A40" s="1"/>
      <c r="B40" s="14" t="s">
        <v>402</v>
      </c>
      <c r="C40" s="7">
        <f t="shared" si="1"/>
        <v>38</v>
      </c>
      <c r="D40" s="8" t="s">
        <v>443</v>
      </c>
      <c r="E40" s="16" t="s">
        <v>432</v>
      </c>
    </row>
    <row r="41" spans="1:5" ht="30" x14ac:dyDescent="0.25">
      <c r="A41" s="1"/>
      <c r="B41" s="14" t="s">
        <v>402</v>
      </c>
      <c r="C41" s="9">
        <v>39</v>
      </c>
      <c r="D41" s="10" t="s">
        <v>444</v>
      </c>
      <c r="E41" s="17" t="s">
        <v>445</v>
      </c>
    </row>
    <row r="42" spans="1:5" ht="33" x14ac:dyDescent="0.25">
      <c r="A42" s="1"/>
      <c r="B42" s="14" t="s">
        <v>402</v>
      </c>
      <c r="C42" s="9">
        <f>+C41+1</f>
        <v>40</v>
      </c>
      <c r="D42" s="10" t="s">
        <v>446</v>
      </c>
      <c r="E42" s="17" t="s">
        <v>445</v>
      </c>
    </row>
    <row r="43" spans="1:5" ht="30" x14ac:dyDescent="0.25">
      <c r="A43" s="1"/>
      <c r="B43" s="14" t="s">
        <v>402</v>
      </c>
      <c r="C43" s="9">
        <f t="shared" ref="C43:C50" si="2">+C42+1</f>
        <v>41</v>
      </c>
      <c r="D43" s="10" t="s">
        <v>447</v>
      </c>
      <c r="E43" s="17" t="s">
        <v>445</v>
      </c>
    </row>
    <row r="44" spans="1:5" ht="33" x14ac:dyDescent="0.25">
      <c r="A44" s="1"/>
      <c r="B44" s="14" t="s">
        <v>402</v>
      </c>
      <c r="C44" s="9">
        <f t="shared" si="2"/>
        <v>42</v>
      </c>
      <c r="D44" s="10" t="s">
        <v>448</v>
      </c>
      <c r="E44" s="17" t="s">
        <v>445</v>
      </c>
    </row>
    <row r="45" spans="1:5" ht="33" x14ac:dyDescent="0.25">
      <c r="A45" s="1"/>
      <c r="B45" s="14" t="s">
        <v>402</v>
      </c>
      <c r="C45" s="9">
        <f t="shared" si="2"/>
        <v>43</v>
      </c>
      <c r="D45" s="10" t="s">
        <v>449</v>
      </c>
      <c r="E45" s="17" t="s">
        <v>445</v>
      </c>
    </row>
    <row r="46" spans="1:5" ht="30" x14ac:dyDescent="0.25">
      <c r="A46" s="1"/>
      <c r="B46" s="14" t="s">
        <v>402</v>
      </c>
      <c r="C46" s="9">
        <f t="shared" si="2"/>
        <v>44</v>
      </c>
      <c r="D46" s="10" t="s">
        <v>450</v>
      </c>
      <c r="E46" s="17" t="s">
        <v>445</v>
      </c>
    </row>
    <row r="47" spans="1:5" ht="30" x14ac:dyDescent="0.25">
      <c r="A47" s="1"/>
      <c r="B47" s="14" t="s">
        <v>402</v>
      </c>
      <c r="C47" s="9">
        <f t="shared" si="2"/>
        <v>45</v>
      </c>
      <c r="D47" s="10" t="s">
        <v>451</v>
      </c>
      <c r="E47" s="17" t="s">
        <v>445</v>
      </c>
    </row>
    <row r="48" spans="1:5" ht="30" x14ac:dyDescent="0.25">
      <c r="A48" s="1"/>
      <c r="B48" s="14" t="s">
        <v>402</v>
      </c>
      <c r="C48" s="9">
        <f t="shared" si="2"/>
        <v>46</v>
      </c>
      <c r="D48" s="10" t="s">
        <v>452</v>
      </c>
      <c r="E48" s="17" t="s">
        <v>445</v>
      </c>
    </row>
    <row r="49" spans="1:5" ht="30" x14ac:dyDescent="0.25">
      <c r="A49" s="1"/>
      <c r="B49" s="14" t="s">
        <v>402</v>
      </c>
      <c r="C49" s="9">
        <f t="shared" si="2"/>
        <v>47</v>
      </c>
      <c r="D49" s="10" t="s">
        <v>453</v>
      </c>
      <c r="E49" s="17" t="s">
        <v>445</v>
      </c>
    </row>
    <row r="50" spans="1:5" ht="30" x14ac:dyDescent="0.25">
      <c r="A50" s="1"/>
      <c r="B50" s="14" t="s">
        <v>402</v>
      </c>
      <c r="C50" s="9">
        <f t="shared" si="2"/>
        <v>48</v>
      </c>
      <c r="D50" s="10" t="s">
        <v>454</v>
      </c>
      <c r="E50" s="17" t="s">
        <v>445</v>
      </c>
    </row>
    <row r="51" spans="1:5" ht="30" x14ac:dyDescent="0.25">
      <c r="A51" s="1"/>
      <c r="B51" s="14" t="s">
        <v>402</v>
      </c>
      <c r="C51" s="11">
        <v>49</v>
      </c>
      <c r="D51" s="12" t="s">
        <v>455</v>
      </c>
      <c r="E51" s="18" t="s">
        <v>456</v>
      </c>
    </row>
    <row r="52" spans="1:5" ht="30" x14ac:dyDescent="0.25">
      <c r="A52" s="1"/>
      <c r="B52" s="14" t="s">
        <v>402</v>
      </c>
      <c r="C52" s="11">
        <f>+C51+1</f>
        <v>50</v>
      </c>
      <c r="D52" s="12" t="s">
        <v>457</v>
      </c>
      <c r="E52" s="18" t="s">
        <v>456</v>
      </c>
    </row>
    <row r="53" spans="1:5" ht="30" x14ac:dyDescent="0.25">
      <c r="A53" s="1"/>
      <c r="B53" s="14" t="s">
        <v>402</v>
      </c>
      <c r="C53" s="21">
        <v>51</v>
      </c>
      <c r="D53" s="22" t="s">
        <v>458</v>
      </c>
      <c r="E53" s="23" t="s">
        <v>459</v>
      </c>
    </row>
    <row r="54" spans="1:5" ht="30" x14ac:dyDescent="0.25">
      <c r="A54" s="1"/>
      <c r="B54" s="14" t="s">
        <v>402</v>
      </c>
      <c r="C54" s="24">
        <f>+C53+1</f>
        <v>52</v>
      </c>
      <c r="D54" s="22" t="s">
        <v>460</v>
      </c>
      <c r="E54" s="23" t="s">
        <v>459</v>
      </c>
    </row>
    <row r="55" spans="1:5" ht="30" x14ac:dyDescent="0.25">
      <c r="A55" s="1"/>
      <c r="B55" s="14" t="s">
        <v>402</v>
      </c>
      <c r="C55" s="24">
        <f t="shared" ref="C55:C59" si="3">+C54+1</f>
        <v>53</v>
      </c>
      <c r="D55" s="22" t="s">
        <v>461</v>
      </c>
      <c r="E55" s="23" t="s">
        <v>459</v>
      </c>
    </row>
    <row r="56" spans="1:5" ht="30" x14ac:dyDescent="0.25">
      <c r="A56" s="1"/>
      <c r="B56" s="14" t="s">
        <v>402</v>
      </c>
      <c r="C56" s="24">
        <f t="shared" si="3"/>
        <v>54</v>
      </c>
      <c r="D56" s="22" t="s">
        <v>462</v>
      </c>
      <c r="E56" s="23" t="s">
        <v>459</v>
      </c>
    </row>
    <row r="57" spans="1:5" ht="30" x14ac:dyDescent="0.25">
      <c r="A57" s="1"/>
      <c r="B57" s="14" t="s">
        <v>402</v>
      </c>
      <c r="C57" s="24">
        <f t="shared" si="3"/>
        <v>55</v>
      </c>
      <c r="D57" s="25" t="s">
        <v>463</v>
      </c>
      <c r="E57" s="23" t="s">
        <v>459</v>
      </c>
    </row>
    <row r="58" spans="1:5" ht="30" x14ac:dyDescent="0.25">
      <c r="A58" s="1"/>
      <c r="B58" s="14" t="s">
        <v>402</v>
      </c>
      <c r="C58" s="24">
        <f t="shared" si="3"/>
        <v>56</v>
      </c>
      <c r="D58" s="25" t="s">
        <v>464</v>
      </c>
      <c r="E58" s="23" t="s">
        <v>459</v>
      </c>
    </row>
    <row r="59" spans="1:5" ht="30.75" thickBot="1" x14ac:dyDescent="0.3">
      <c r="A59" s="1"/>
      <c r="B59" s="19" t="s">
        <v>402</v>
      </c>
      <c r="C59" s="24">
        <f t="shared" si="3"/>
        <v>57</v>
      </c>
      <c r="D59" s="26" t="s">
        <v>465</v>
      </c>
      <c r="E59" s="27" t="s">
        <v>459</v>
      </c>
    </row>
  </sheetData>
  <sheetProtection algorithmName="SHA-512" hashValue="yVxYgxJqnG1i2ZqQFgcpEndgYEOA9u7SfwiOTRPJYSvYAcbVTDbC+BraFk+bbwur8GLKDzcVCBMTb3utgr1KUg==" saltValue="mXDbLTBrajHX+U9heMkkuQ==" spinCount="100000" sheet="1" objects="1" scenarios="1"/>
  <pageMargins left="0.7" right="0.7" top="0.75" bottom="0.75"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7" workbookViewId="0">
      <selection activeCell="N30" sqref="N30"/>
    </sheetView>
  </sheetViews>
  <sheetFormatPr baseColWidth="10" defaultColWidth="11.42578125" defaultRowHeight="15" x14ac:dyDescent="0.25"/>
  <sheetData/>
  <pageMargins left="0.7" right="0.7" top="0.75" bottom="0.75" header="0.3" footer="0.3"/>
  <drawing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G67"/>
  <sheetViews>
    <sheetView workbookViewId="0">
      <selection activeCell="C8" sqref="C8"/>
    </sheetView>
  </sheetViews>
  <sheetFormatPr baseColWidth="10" defaultColWidth="11.42578125" defaultRowHeight="15" x14ac:dyDescent="0.25"/>
  <cols>
    <col min="2" max="2" width="66.140625" customWidth="1"/>
    <col min="3" max="3" width="63.85546875" customWidth="1"/>
    <col min="4" max="4" width="15.42578125" bestFit="1" customWidth="1"/>
  </cols>
  <sheetData>
    <row r="1" spans="1:7" x14ac:dyDescent="0.25">
      <c r="A1" s="13"/>
      <c r="C1" s="29" t="s">
        <v>466</v>
      </c>
      <c r="D1" s="30" t="s">
        <v>467</v>
      </c>
      <c r="E1" s="13" t="s">
        <v>35</v>
      </c>
      <c r="F1" s="13"/>
      <c r="G1" s="13"/>
    </row>
    <row r="2" spans="1:7" ht="15.75" thickBot="1" x14ac:dyDescent="0.3">
      <c r="A2" s="13">
        <v>1</v>
      </c>
      <c r="C2" s="32" t="s">
        <v>468</v>
      </c>
      <c r="D2" s="33" t="s">
        <v>469</v>
      </c>
      <c r="E2" s="31" t="s">
        <v>63</v>
      </c>
      <c r="F2" s="13"/>
      <c r="G2" s="13"/>
    </row>
    <row r="3" spans="1:7" x14ac:dyDescent="0.25">
      <c r="A3" s="13">
        <v>2</v>
      </c>
      <c r="C3" s="35" t="s">
        <v>59</v>
      </c>
      <c r="D3" s="33" t="s">
        <v>61</v>
      </c>
      <c r="E3" s="31" t="s">
        <v>470</v>
      </c>
      <c r="F3" s="13"/>
      <c r="G3" s="13"/>
    </row>
    <row r="4" spans="1:7" x14ac:dyDescent="0.25">
      <c r="A4" s="13">
        <v>3</v>
      </c>
      <c r="C4" s="35" t="s">
        <v>471</v>
      </c>
      <c r="D4" s="33" t="s">
        <v>472</v>
      </c>
      <c r="E4" s="31" t="s">
        <v>473</v>
      </c>
      <c r="F4" s="13"/>
      <c r="G4" s="13"/>
    </row>
    <row r="5" spans="1:7" x14ac:dyDescent="0.25">
      <c r="A5" s="13">
        <v>4</v>
      </c>
      <c r="C5" s="35" t="s">
        <v>474</v>
      </c>
      <c r="D5" s="33"/>
      <c r="E5" s="31" t="s">
        <v>475</v>
      </c>
      <c r="F5" s="13"/>
      <c r="G5" s="13"/>
    </row>
    <row r="6" spans="1:7" ht="26.25" x14ac:dyDescent="0.25">
      <c r="A6" s="13">
        <v>5</v>
      </c>
      <c r="C6" s="35" t="s">
        <v>476</v>
      </c>
      <c r="D6" s="36"/>
      <c r="E6" s="37" t="s">
        <v>477</v>
      </c>
      <c r="F6" s="13"/>
      <c r="G6" s="13"/>
    </row>
    <row r="7" spans="1:7" ht="39" x14ac:dyDescent="0.25">
      <c r="A7" s="13">
        <v>6</v>
      </c>
      <c r="C7" s="35" t="s">
        <v>478</v>
      </c>
      <c r="D7" s="37"/>
      <c r="E7" s="37" t="s">
        <v>479</v>
      </c>
      <c r="F7" s="13"/>
      <c r="G7" s="13"/>
    </row>
    <row r="8" spans="1:7" ht="26.25" x14ac:dyDescent="0.25">
      <c r="A8" s="13">
        <v>7</v>
      </c>
      <c r="C8" s="35" t="s">
        <v>480</v>
      </c>
      <c r="D8" s="37"/>
      <c r="E8" s="37" t="s">
        <v>481</v>
      </c>
      <c r="F8" s="13"/>
      <c r="G8" s="13"/>
    </row>
    <row r="9" spans="1:7" ht="26.25" x14ac:dyDescent="0.25">
      <c r="A9" s="13">
        <v>8</v>
      </c>
      <c r="C9" s="37"/>
      <c r="D9" s="37"/>
      <c r="E9" s="37" t="s">
        <v>482</v>
      </c>
      <c r="F9" s="13"/>
      <c r="G9" s="13"/>
    </row>
    <row r="10" spans="1:7" ht="64.5" x14ac:dyDescent="0.25">
      <c r="A10" s="13">
        <v>9</v>
      </c>
      <c r="C10" s="31"/>
      <c r="D10" s="37"/>
      <c r="E10" s="37" t="s">
        <v>483</v>
      </c>
      <c r="F10" s="13"/>
      <c r="G10" s="13"/>
    </row>
    <row r="11" spans="1:7" ht="51.75" x14ac:dyDescent="0.25">
      <c r="A11" s="13">
        <v>10</v>
      </c>
      <c r="C11" s="28" t="s">
        <v>474</v>
      </c>
      <c r="D11" s="37"/>
      <c r="E11" s="37" t="s">
        <v>484</v>
      </c>
      <c r="F11" s="13"/>
      <c r="G11" s="13"/>
    </row>
    <row r="12" spans="1:7" ht="102.75" x14ac:dyDescent="0.25">
      <c r="A12" s="13">
        <v>11</v>
      </c>
      <c r="C12" s="38" t="s">
        <v>485</v>
      </c>
      <c r="D12" s="37"/>
      <c r="E12" s="37" t="s">
        <v>486</v>
      </c>
      <c r="F12" s="13"/>
      <c r="G12" s="13"/>
    </row>
    <row r="13" spans="1:7" ht="51.75" x14ac:dyDescent="0.25">
      <c r="A13" s="13">
        <v>12</v>
      </c>
      <c r="C13" s="38" t="s">
        <v>487</v>
      </c>
      <c r="D13" s="37"/>
      <c r="E13" s="37" t="s">
        <v>488</v>
      </c>
      <c r="F13" s="13"/>
      <c r="G13" s="13"/>
    </row>
    <row r="14" spans="1:7" ht="64.5" x14ac:dyDescent="0.25">
      <c r="A14" s="13">
        <v>13</v>
      </c>
      <c r="C14" s="38" t="s">
        <v>489</v>
      </c>
      <c r="D14" s="37"/>
      <c r="E14" s="37" t="s">
        <v>490</v>
      </c>
      <c r="F14" s="13"/>
      <c r="G14" s="13"/>
    </row>
    <row r="15" spans="1:7" x14ac:dyDescent="0.25">
      <c r="A15" s="13">
        <v>14</v>
      </c>
      <c r="C15" s="38" t="s">
        <v>491</v>
      </c>
      <c r="D15" s="37"/>
      <c r="E15" s="37"/>
      <c r="F15" s="13"/>
      <c r="G15" s="13"/>
    </row>
    <row r="16" spans="1:7" x14ac:dyDescent="0.25">
      <c r="A16" s="13">
        <v>15</v>
      </c>
      <c r="C16" s="37"/>
      <c r="D16" s="37"/>
      <c r="E16" s="37"/>
      <c r="F16" s="13"/>
      <c r="G16" s="13"/>
    </row>
    <row r="17" spans="1:7" x14ac:dyDescent="0.25">
      <c r="A17" s="13">
        <v>16</v>
      </c>
      <c r="C17" s="39" t="s">
        <v>492</v>
      </c>
      <c r="D17" s="37"/>
      <c r="E17" s="37"/>
      <c r="F17" s="13"/>
      <c r="G17" s="13"/>
    </row>
    <row r="18" spans="1:7" x14ac:dyDescent="0.25">
      <c r="A18" s="13">
        <v>17</v>
      </c>
      <c r="C18" s="38" t="s">
        <v>493</v>
      </c>
      <c r="D18" s="37"/>
      <c r="E18" s="37"/>
      <c r="F18" s="13"/>
      <c r="G18" s="13"/>
    </row>
    <row r="19" spans="1:7" x14ac:dyDescent="0.25">
      <c r="A19" s="13">
        <v>18</v>
      </c>
      <c r="C19" s="38" t="s">
        <v>494</v>
      </c>
      <c r="D19" s="37"/>
      <c r="E19" s="37"/>
      <c r="F19" s="13"/>
      <c r="G19" s="13"/>
    </row>
    <row r="20" spans="1:7" x14ac:dyDescent="0.25">
      <c r="A20" s="13">
        <v>19</v>
      </c>
      <c r="C20" s="38" t="s">
        <v>495</v>
      </c>
      <c r="D20" s="37"/>
      <c r="E20" s="37"/>
      <c r="F20" s="13"/>
      <c r="G20" s="13"/>
    </row>
    <row r="21" spans="1:7" ht="36.75" customHeight="1" x14ac:dyDescent="0.25">
      <c r="A21" s="40">
        <v>20</v>
      </c>
      <c r="C21" s="41" t="s">
        <v>496</v>
      </c>
      <c r="D21" s="37"/>
      <c r="E21" s="40"/>
      <c r="F21" s="40"/>
      <c r="G21" s="13"/>
    </row>
    <row r="22" spans="1:7" x14ac:dyDescent="0.25">
      <c r="A22" s="40"/>
      <c r="B22" s="42" t="s">
        <v>497</v>
      </c>
      <c r="C22" s="41" t="s">
        <v>498</v>
      </c>
      <c r="D22" s="40"/>
      <c r="E22" s="40"/>
      <c r="F22" s="40"/>
      <c r="G22" s="13"/>
    </row>
    <row r="23" spans="1:7" ht="30" x14ac:dyDescent="0.25">
      <c r="A23" s="13">
        <v>1</v>
      </c>
      <c r="B23" s="13" t="s">
        <v>499</v>
      </c>
      <c r="C23" s="41" t="s">
        <v>500</v>
      </c>
      <c r="D23" s="40"/>
      <c r="E23" s="40"/>
      <c r="F23" s="40"/>
      <c r="G23" s="13"/>
    </row>
    <row r="24" spans="1:7" x14ac:dyDescent="0.25">
      <c r="A24" s="40">
        <f>+A23+1</f>
        <v>2</v>
      </c>
      <c r="B24" s="13" t="s">
        <v>501</v>
      </c>
      <c r="C24" s="41" t="s">
        <v>502</v>
      </c>
      <c r="D24" s="40"/>
      <c r="E24" s="40"/>
      <c r="F24" s="40"/>
      <c r="G24" s="13"/>
    </row>
    <row r="25" spans="1:7" ht="45" x14ac:dyDescent="0.25">
      <c r="A25" s="40">
        <f t="shared" ref="A25:A38" si="0">+A24+1</f>
        <v>3</v>
      </c>
      <c r="B25" s="13" t="s">
        <v>503</v>
      </c>
      <c r="C25" s="41" t="s">
        <v>60</v>
      </c>
      <c r="D25" s="40"/>
      <c r="E25" s="40"/>
      <c r="F25" s="40"/>
      <c r="G25" s="13"/>
    </row>
    <row r="26" spans="1:7" x14ac:dyDescent="0.25">
      <c r="A26" s="40">
        <f t="shared" si="0"/>
        <v>4</v>
      </c>
      <c r="B26" s="13" t="s">
        <v>504</v>
      </c>
      <c r="C26" s="41" t="s">
        <v>505</v>
      </c>
      <c r="D26" s="40"/>
      <c r="E26" s="40"/>
      <c r="F26" s="40"/>
      <c r="G26" s="13"/>
    </row>
    <row r="27" spans="1:7" ht="30" x14ac:dyDescent="0.25">
      <c r="A27" s="40">
        <f t="shared" si="0"/>
        <v>5</v>
      </c>
      <c r="B27" s="13" t="s">
        <v>506</v>
      </c>
      <c r="C27" s="41" t="s">
        <v>507</v>
      </c>
      <c r="D27" s="40"/>
      <c r="E27" s="40"/>
      <c r="F27" s="40"/>
      <c r="G27" s="13"/>
    </row>
    <row r="28" spans="1:7" x14ac:dyDescent="0.25">
      <c r="A28" s="40">
        <f t="shared" si="0"/>
        <v>6</v>
      </c>
      <c r="B28" s="13" t="s">
        <v>508</v>
      </c>
      <c r="C28" s="41"/>
      <c r="D28" s="40"/>
      <c r="E28" s="40"/>
      <c r="F28" s="40"/>
      <c r="G28" s="13"/>
    </row>
    <row r="29" spans="1:7" x14ac:dyDescent="0.25">
      <c r="A29" s="40">
        <f t="shared" si="0"/>
        <v>7</v>
      </c>
      <c r="B29" s="13" t="s">
        <v>509</v>
      </c>
      <c r="C29" s="41"/>
      <c r="D29" s="40"/>
      <c r="E29" s="13"/>
      <c r="F29" s="13"/>
      <c r="G29" s="13"/>
    </row>
    <row r="30" spans="1:7" x14ac:dyDescent="0.25">
      <c r="A30" s="40">
        <f t="shared" si="0"/>
        <v>8</v>
      </c>
      <c r="B30" s="13" t="s">
        <v>510</v>
      </c>
      <c r="C30" s="38" t="s">
        <v>511</v>
      </c>
      <c r="D30" s="13"/>
      <c r="E30" s="13"/>
      <c r="F30" s="13"/>
      <c r="G30" s="13"/>
    </row>
    <row r="31" spans="1:7" x14ac:dyDescent="0.25">
      <c r="A31" s="40">
        <f t="shared" si="0"/>
        <v>9</v>
      </c>
      <c r="B31" s="13" t="s">
        <v>512</v>
      </c>
      <c r="C31" s="38" t="s">
        <v>513</v>
      </c>
      <c r="D31" s="13"/>
      <c r="E31" s="13"/>
      <c r="F31" s="13"/>
      <c r="G31" s="13"/>
    </row>
    <row r="32" spans="1:7" x14ac:dyDescent="0.25">
      <c r="A32" s="40">
        <f t="shared" si="0"/>
        <v>10</v>
      </c>
      <c r="B32" s="13" t="s">
        <v>514</v>
      </c>
      <c r="C32" s="13"/>
      <c r="D32" s="13"/>
      <c r="E32" s="13"/>
      <c r="F32" s="13"/>
      <c r="G32" s="13"/>
    </row>
    <row r="33" spans="1:7" x14ac:dyDescent="0.25">
      <c r="A33" s="40">
        <f t="shared" si="0"/>
        <v>11</v>
      </c>
      <c r="B33" s="13" t="s">
        <v>515</v>
      </c>
      <c r="C33" s="13" t="s">
        <v>516</v>
      </c>
      <c r="D33" s="13"/>
      <c r="E33" s="13"/>
      <c r="F33" s="13"/>
      <c r="G33" s="13"/>
    </row>
    <row r="34" spans="1:7" x14ac:dyDescent="0.25">
      <c r="A34" s="40">
        <f t="shared" si="0"/>
        <v>12</v>
      </c>
      <c r="B34" s="13" t="s">
        <v>517</v>
      </c>
      <c r="C34" s="13" t="s">
        <v>518</v>
      </c>
      <c r="D34" s="13"/>
      <c r="E34" s="13"/>
      <c r="F34" s="13"/>
      <c r="G34" s="13"/>
    </row>
    <row r="35" spans="1:7" x14ac:dyDescent="0.25">
      <c r="A35" s="40">
        <f t="shared" si="0"/>
        <v>13</v>
      </c>
      <c r="B35" s="13" t="s">
        <v>519</v>
      </c>
      <c r="C35" s="13"/>
      <c r="D35" s="13"/>
      <c r="E35" s="13"/>
      <c r="F35" s="13"/>
      <c r="G35" s="13"/>
    </row>
    <row r="36" spans="1:7" x14ac:dyDescent="0.25">
      <c r="A36" s="40">
        <f t="shared" si="0"/>
        <v>14</v>
      </c>
      <c r="B36" s="13" t="s">
        <v>520</v>
      </c>
      <c r="C36" s="13" t="s">
        <v>521</v>
      </c>
      <c r="D36" s="13"/>
      <c r="E36" s="13"/>
      <c r="F36" s="13"/>
      <c r="G36" s="13"/>
    </row>
    <row r="37" spans="1:7" x14ac:dyDescent="0.25">
      <c r="A37" s="40">
        <f t="shared" si="0"/>
        <v>15</v>
      </c>
      <c r="B37" s="13" t="s">
        <v>522</v>
      </c>
      <c r="C37" s="13" t="s">
        <v>402</v>
      </c>
      <c r="D37" s="13"/>
      <c r="E37" s="13"/>
      <c r="F37" s="13"/>
      <c r="G37" s="13"/>
    </row>
    <row r="38" spans="1:7" x14ac:dyDescent="0.25">
      <c r="A38" s="40">
        <f t="shared" si="0"/>
        <v>16</v>
      </c>
      <c r="B38" s="13" t="s">
        <v>523</v>
      </c>
      <c r="C38" s="43"/>
      <c r="D38" s="13"/>
      <c r="E38" s="13"/>
      <c r="F38" s="13"/>
      <c r="G38" s="13"/>
    </row>
    <row r="39" spans="1:7" x14ac:dyDescent="0.25">
      <c r="A39" s="13"/>
      <c r="B39" s="13"/>
      <c r="C39" s="13"/>
      <c r="D39" s="13"/>
      <c r="E39" s="13"/>
      <c r="F39" s="13"/>
      <c r="G39" s="13"/>
    </row>
    <row r="40" spans="1:7" x14ac:dyDescent="0.25">
      <c r="A40" s="13"/>
      <c r="B40" s="13" t="s">
        <v>524</v>
      </c>
      <c r="C40" s="13" t="s">
        <v>56</v>
      </c>
      <c r="D40" s="13"/>
      <c r="E40" s="13"/>
      <c r="F40" s="13"/>
      <c r="G40" s="13"/>
    </row>
    <row r="41" spans="1:7" x14ac:dyDescent="0.25">
      <c r="A41" s="13"/>
      <c r="B41" s="13"/>
      <c r="C41" s="13" t="s">
        <v>525</v>
      </c>
      <c r="D41" s="13"/>
      <c r="E41" s="13"/>
      <c r="F41" s="13"/>
      <c r="G41" s="13"/>
    </row>
    <row r="42" spans="1:7" x14ac:dyDescent="0.25">
      <c r="A42" s="13"/>
      <c r="B42" s="42" t="s">
        <v>526</v>
      </c>
      <c r="C42" s="13" t="s">
        <v>64</v>
      </c>
      <c r="D42" s="13"/>
      <c r="E42" s="13"/>
      <c r="F42" s="13"/>
      <c r="G42" s="13"/>
    </row>
    <row r="43" spans="1:7" x14ac:dyDescent="0.25">
      <c r="A43" s="13"/>
      <c r="B43" s="13" t="s">
        <v>62</v>
      </c>
      <c r="C43" s="13" t="s">
        <v>527</v>
      </c>
      <c r="D43" s="13"/>
      <c r="E43" s="13"/>
      <c r="F43" s="13"/>
      <c r="G43" s="13"/>
    </row>
    <row r="44" spans="1:7" x14ac:dyDescent="0.25">
      <c r="A44" s="13"/>
      <c r="B44" s="13"/>
      <c r="C44" s="13" t="s">
        <v>528</v>
      </c>
      <c r="D44" s="13"/>
      <c r="E44" s="13"/>
      <c r="F44" s="13"/>
      <c r="G44" s="13"/>
    </row>
    <row r="45" spans="1:7" x14ac:dyDescent="0.25">
      <c r="A45" s="13"/>
      <c r="B45" s="13"/>
      <c r="C45" s="13"/>
      <c r="D45" s="13"/>
      <c r="E45" s="13"/>
      <c r="F45" s="13"/>
      <c r="G45" s="13"/>
    </row>
    <row r="46" spans="1:7" x14ac:dyDescent="0.25">
      <c r="A46" s="13"/>
      <c r="B46" s="28" t="s">
        <v>529</v>
      </c>
      <c r="C46" s="13"/>
      <c r="D46" s="13"/>
      <c r="E46" s="13"/>
      <c r="F46" s="13"/>
      <c r="G46" s="13"/>
    </row>
    <row r="47" spans="1:7" x14ac:dyDescent="0.25">
      <c r="A47" s="13"/>
      <c r="B47" s="31" t="s">
        <v>530</v>
      </c>
      <c r="C47" s="13"/>
      <c r="D47" s="13"/>
      <c r="E47" s="13"/>
      <c r="F47" s="13"/>
      <c r="G47" s="13"/>
    </row>
    <row r="48" spans="1:7" x14ac:dyDescent="0.25">
      <c r="B48" s="34" t="s">
        <v>531</v>
      </c>
      <c r="D48" s="13"/>
    </row>
    <row r="49" spans="2:2" x14ac:dyDescent="0.25">
      <c r="B49" s="31" t="s">
        <v>532</v>
      </c>
    </row>
    <row r="50" spans="2:2" x14ac:dyDescent="0.25">
      <c r="B50" s="36" t="s">
        <v>58</v>
      </c>
    </row>
    <row r="51" spans="2:2" x14ac:dyDescent="0.25">
      <c r="B51" s="37" t="s">
        <v>68</v>
      </c>
    </row>
    <row r="52" spans="2:2" x14ac:dyDescent="0.25">
      <c r="B52" s="37" t="s">
        <v>533</v>
      </c>
    </row>
    <row r="53" spans="2:2" x14ac:dyDescent="0.25">
      <c r="B53" s="37" t="s">
        <v>534</v>
      </c>
    </row>
    <row r="54" spans="2:2" x14ac:dyDescent="0.25">
      <c r="B54" s="37" t="s">
        <v>535</v>
      </c>
    </row>
    <row r="55" spans="2:2" x14ac:dyDescent="0.25">
      <c r="B55" s="37" t="s">
        <v>536</v>
      </c>
    </row>
    <row r="56" spans="2:2" x14ac:dyDescent="0.25">
      <c r="B56" s="37" t="s">
        <v>537</v>
      </c>
    </row>
    <row r="57" spans="2:2" x14ac:dyDescent="0.25">
      <c r="B57" s="37" t="s">
        <v>538</v>
      </c>
    </row>
    <row r="58" spans="2:2" x14ac:dyDescent="0.25">
      <c r="B58" s="37" t="s">
        <v>539</v>
      </c>
    </row>
    <row r="59" spans="2:2" x14ac:dyDescent="0.25">
      <c r="B59" s="37" t="s">
        <v>540</v>
      </c>
    </row>
    <row r="60" spans="2:2" x14ac:dyDescent="0.25">
      <c r="B60" s="37" t="s">
        <v>541</v>
      </c>
    </row>
    <row r="61" spans="2:2" x14ac:dyDescent="0.25">
      <c r="B61" s="37" t="s">
        <v>542</v>
      </c>
    </row>
    <row r="62" spans="2:2" x14ac:dyDescent="0.25">
      <c r="B62" s="37" t="s">
        <v>543</v>
      </c>
    </row>
    <row r="63" spans="2:2" x14ac:dyDescent="0.25">
      <c r="B63" s="37" t="s">
        <v>544</v>
      </c>
    </row>
    <row r="64" spans="2:2" x14ac:dyDescent="0.25">
      <c r="B64" s="37" t="s">
        <v>545</v>
      </c>
    </row>
    <row r="65" spans="2:2" x14ac:dyDescent="0.25">
      <c r="B65" s="37" t="s">
        <v>546</v>
      </c>
    </row>
    <row r="66" spans="2:2" x14ac:dyDescent="0.25">
      <c r="B66" s="37" t="s">
        <v>478</v>
      </c>
    </row>
    <row r="67" spans="2:2" x14ac:dyDescent="0.25">
      <c r="B67" s="40" t="s">
        <v>547</v>
      </c>
    </row>
  </sheetData>
  <sheetProtection algorithmName="SHA-512" hashValue="KARMsb3YhdgyxZnNnPykXwcCpWOIuTsI3jmhcORo9Uq4qIKHFxlD/DZiTyO1loPy/TEso/g6V12JTm9rlt5zNA==" saltValue="e/k0Hsg8DY1GZOISD5i/qg==" spinCount="100000" sheet="1" objects="1" scenarios="1"/>
  <pageMargins left="0.7" right="0.7" top="0.75" bottom="0.75" header="0.3" footer="0.3"/>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12</vt:i4>
      </vt:variant>
    </vt:vector>
  </HeadingPairs>
  <TitlesOfParts>
    <vt:vector size="16" baseType="lpstr">
      <vt:lpstr>1. INFORMACION ACUMULADA</vt:lpstr>
      <vt:lpstr>Proposito_programa</vt:lpstr>
      <vt:lpstr>ORIGEN</vt:lpstr>
      <vt:lpstr>Tipo</vt:lpstr>
      <vt:lpstr>afectacion</vt:lpstr>
      <vt:lpstr>cd</vt:lpstr>
      <vt:lpstr>modal</vt:lpstr>
      <vt:lpstr>na</vt:lpstr>
      <vt:lpstr>naturaleza</vt:lpstr>
      <vt:lpstr>programanue</vt:lpstr>
      <vt:lpstr>re</vt:lpstr>
      <vt:lpstr>sa</vt:lpstr>
      <vt:lpstr>SECOP</vt:lpstr>
      <vt:lpstr>Sector</vt:lpstr>
      <vt:lpstr>tipo</vt:lpstr>
      <vt:lpstr>vacio</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jsuacad</dc:creator>
  <cp:keywords/>
  <dc:description/>
  <cp:lastModifiedBy>maria jose donado navas</cp:lastModifiedBy>
  <cp:revision/>
  <cp:lastPrinted>2024-03-28T18:37:58Z</cp:lastPrinted>
  <dcterms:created xsi:type="dcterms:W3CDTF">2019-07-31T19:12:15Z</dcterms:created>
  <dcterms:modified xsi:type="dcterms:W3CDTF">2024-03-28T18:39:47Z</dcterms:modified>
  <cp:category/>
  <cp:contentStatus/>
</cp:coreProperties>
</file>